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elta.fin.ee/dhs/webdav/baba6dbeee20ef55620e7a3a8d0377d65f489611/47112160246/2db96e58-cce7-4824-ad84-21316bee024e/"/>
    </mc:Choice>
  </mc:AlternateContent>
  <xr:revisionPtr revIDLastSave="0" documentId="13_ncr:1_{0E5A73EB-2497-460D-B62D-716AE2D3613A}" xr6:coauthVersionLast="47" xr6:coauthVersionMax="47" xr10:uidLastSave="{00000000-0000-0000-0000-000000000000}"/>
  <bookViews>
    <workbookView xWindow="-110" yWindow="-110" windowWidth="19420" windowHeight="10420" xr2:uid="{A2E804BC-158A-45D7-9CED-303EE2799826}"/>
  </bookViews>
  <sheets>
    <sheet name="Lisa 3" sheetId="1" r:id="rId1"/>
    <sheet name="Annuiteedigraafik BIL" sheetId="2" r:id="rId2"/>
    <sheet name="Annuiteedigraafik PT" sheetId="3" r:id="rId3"/>
    <sheet name="Annuiteedigraafik TS" sheetId="4" r:id="rId4"/>
  </sheets>
  <definedNames>
    <definedName name="_30_Ülekantavad_vahendid">#REF!</definedName>
    <definedName name="Aadress">#REF!</definedName>
    <definedName name="aadress_asukoha_analüüs">#REF!</definedName>
    <definedName name="aadress_asukohahinnang">#REF!</definedName>
    <definedName name="aasta">#REF!</definedName>
    <definedName name="aeg">OFFSET(#REF!,0,#REF!,1,#REF!)</definedName>
    <definedName name="alge">OFFSET(#REF!,0,#REF!,1,#REF!)</definedName>
    <definedName name="Algus_veerg">#REF!</definedName>
    <definedName name="ALL">#REF!</definedName>
    <definedName name="andmed">#REF!</definedName>
    <definedName name="andmed_kogemus">#REF!</definedName>
    <definedName name="andmed_ruumide_sobivus">#REF!</definedName>
    <definedName name="bilanss">#REF!</definedName>
    <definedName name="brutopind">#REF!</definedName>
    <definedName name="disk.määr">#REF!</definedName>
    <definedName name="eel_1">OFFSET(#REF!,1,0,1,#REF!)</definedName>
    <definedName name="eel_2">OFFSET(#REF!,30,0,1,#REF!)</definedName>
    <definedName name="eel_3">OFFSET(#REF!,60,0,1,#REF!)</definedName>
    <definedName name="eel_4">OFFSET(#REF!,88,0,1,#REF!)</definedName>
    <definedName name="eelarve">#REF!</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#REF!</definedName>
    <definedName name="hüvitamine">#REF!</definedName>
    <definedName name="IPE">#REF!</definedName>
    <definedName name="Jum_osa">#REF!</definedName>
    <definedName name="karkass">#REF!</definedName>
    <definedName name="karkassilisa">#REF!</definedName>
    <definedName name="katus">#REF!</definedName>
    <definedName name="kehtiv_IRR">#REF!</definedName>
    <definedName name="kestvus">#REF!</definedName>
    <definedName name="kestvus2">#REF!</definedName>
    <definedName name="Kinnistu">#REF!</definedName>
    <definedName name="Kinnistud">#REF!</definedName>
    <definedName name="kipsilisa">#REF!</definedName>
    <definedName name="kipsvaheseinad">#REF!</definedName>
    <definedName name="kogu_eelarve_ületamine">#REF!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#REF!</definedName>
    <definedName name="LISA">#REF!</definedName>
    <definedName name="lisakatuslagi">#REF!</definedName>
    <definedName name="ltasu">#REF!</definedName>
    <definedName name="Maksumus">#REF!</definedName>
    <definedName name="maksuvaba">#REF!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#REF!</definedName>
    <definedName name="Number">#REF!</definedName>
    <definedName name="objekt">#REF!</definedName>
    <definedName name="objekt_ruumide_sobivus">#REF!</definedName>
    <definedName name="objekti_aadress">#REF!</definedName>
    <definedName name="pakkujad_kogemus">#REF!</definedName>
    <definedName name="paneelsein">#REF!</definedName>
    <definedName name="paneelsein3">#REF!</definedName>
    <definedName name="pealkirjad">#REF!</definedName>
    <definedName name="pealkirjad_kogemus">#REF!</definedName>
    <definedName name="pealkirjad_ruumide_sobivus">#REF!</definedName>
    <definedName name="Periood">#REF!</definedName>
    <definedName name="piirkond">#REF!</definedName>
    <definedName name="plekkkatus">#REF!</definedName>
    <definedName name="plekksein">#REF!</definedName>
    <definedName name="pr_list">OFFSET(#REF!,0,0,#REF!-4,1)</definedName>
    <definedName name="pr_reg">OFFSET(#REF!,0,0,#REF!+1,1)</definedName>
    <definedName name="pro_1">OFFSET(#REF!,2,0,1,#REF!)</definedName>
    <definedName name="pro_2">OFFSET(#REF!,31,0,1,#REF!)</definedName>
    <definedName name="pro_3">OFFSET(#REF!,61,0,1,#REF!)</definedName>
    <definedName name="pro_4">OFFSET(#REF!,89,0,1,#REF!)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ahastusallikad">#REF!</definedName>
    <definedName name="Reserv">#REF!</definedName>
    <definedName name="ryytelkond">#REF!</definedName>
    <definedName name="sdfds">#REF!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#REF!</definedName>
    <definedName name="suurim_eelarverea_yletamine">#REF!</definedName>
    <definedName name="Tabel">#REF!</definedName>
    <definedName name="tala">#REF!</definedName>
    <definedName name="TASU">#REF!</definedName>
    <definedName name="teg">OFFSET(#REF!,0,#REF!,1,#REF!)</definedName>
    <definedName name="teg_1">OFFSET(#REF!,0,0,1,#REF!)</definedName>
    <definedName name="teg_2">OFFSET(#REF!,29,0,1,#REF!)</definedName>
    <definedName name="teg_3">OFFSET(#REF!,59,0,1,#REF!)</definedName>
    <definedName name="teg_4">OFFSET(#REF!,87,0,1,#REF!)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1" i="1"/>
  <c r="D126" i="4" l="1"/>
  <c r="D114" i="4"/>
  <c r="D110" i="4"/>
  <c r="D108" i="4"/>
  <c r="P104" i="4"/>
  <c r="P102" i="4"/>
  <c r="D101" i="4"/>
  <c r="E94" i="4"/>
  <c r="P92" i="4"/>
  <c r="O92" i="4"/>
  <c r="Q92" i="4" s="1"/>
  <c r="E89" i="4"/>
  <c r="P87" i="4"/>
  <c r="O87" i="4"/>
  <c r="Q87" i="4" s="1"/>
  <c r="E86" i="4"/>
  <c r="D86" i="4"/>
  <c r="F86" i="4" s="1"/>
  <c r="P84" i="4"/>
  <c r="O84" i="4"/>
  <c r="Q84" i="4" s="1"/>
  <c r="D83" i="4"/>
  <c r="O61" i="4"/>
  <c r="E60" i="4"/>
  <c r="D60" i="4"/>
  <c r="F60" i="4" s="1"/>
  <c r="P58" i="4"/>
  <c r="O58" i="4"/>
  <c r="Q58" i="4" s="1"/>
  <c r="E57" i="4"/>
  <c r="D57" i="4"/>
  <c r="F57" i="4" s="1"/>
  <c r="E56" i="4"/>
  <c r="P55" i="4"/>
  <c r="O55" i="4"/>
  <c r="P54" i="4"/>
  <c r="E54" i="4"/>
  <c r="D54" i="4"/>
  <c r="F54" i="4" s="1"/>
  <c r="E53" i="4"/>
  <c r="P52" i="4"/>
  <c r="O52" i="4"/>
  <c r="Q52" i="4" s="1"/>
  <c r="P51" i="4"/>
  <c r="D51" i="4"/>
  <c r="E50" i="4"/>
  <c r="P48" i="4"/>
  <c r="D47" i="4"/>
  <c r="O29" i="4"/>
  <c r="E28" i="4"/>
  <c r="D28" i="4"/>
  <c r="F28" i="4" s="1"/>
  <c r="P26" i="4"/>
  <c r="O26" i="4"/>
  <c r="E25" i="4"/>
  <c r="D25" i="4"/>
  <c r="E24" i="4"/>
  <c r="P23" i="4"/>
  <c r="O23" i="4"/>
  <c r="Q23" i="4" s="1"/>
  <c r="P22" i="4"/>
  <c r="E22" i="4"/>
  <c r="D22" i="4"/>
  <c r="E21" i="4"/>
  <c r="P20" i="4"/>
  <c r="O20" i="4"/>
  <c r="Q20" i="4" s="1"/>
  <c r="E17" i="4"/>
  <c r="P16" i="4"/>
  <c r="O16" i="4"/>
  <c r="N14" i="4"/>
  <c r="C14" i="4"/>
  <c r="A14" i="4"/>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O125" i="4"/>
  <c r="D116" i="4"/>
  <c r="O41" i="4"/>
  <c r="O8" i="4"/>
  <c r="O9" i="4" s="1"/>
  <c r="L14" i="4"/>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L106" i="4" s="1"/>
  <c r="L107" i="4" s="1"/>
  <c r="L108" i="4" s="1"/>
  <c r="L109" i="4" s="1"/>
  <c r="L110" i="4" s="1"/>
  <c r="L111" i="4" s="1"/>
  <c r="L112" i="4" s="1"/>
  <c r="L113" i="4" s="1"/>
  <c r="L114" i="4" s="1"/>
  <c r="L115" i="4" s="1"/>
  <c r="L116" i="4" s="1"/>
  <c r="L117" i="4" s="1"/>
  <c r="L118" i="4" s="1"/>
  <c r="L119" i="4" s="1"/>
  <c r="L120" i="4" s="1"/>
  <c r="L121" i="4" s="1"/>
  <c r="L122" i="4" s="1"/>
  <c r="L123" i="4" s="1"/>
  <c r="L124" i="4" s="1"/>
  <c r="L125" i="4" s="1"/>
  <c r="L126" i="4" s="1"/>
  <c r="L127" i="4" s="1"/>
  <c r="L128" i="4" s="1"/>
  <c r="L129" i="4" s="1"/>
  <c r="L130" i="4" s="1"/>
  <c r="L131" i="4" s="1"/>
  <c r="L132" i="4" s="1"/>
  <c r="L133" i="4" s="1"/>
  <c r="L134" i="4" s="1"/>
  <c r="D8" i="4"/>
  <c r="D9" i="4" s="1"/>
  <c r="N14" i="3"/>
  <c r="D8" i="3"/>
  <c r="O8" i="3"/>
  <c r="O9" i="3" s="1"/>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8" i="2"/>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7" i="2"/>
  <c r="M7" i="2"/>
  <c r="M8" i="2"/>
  <c r="D8" i="2"/>
  <c r="D9" i="2" s="1"/>
  <c r="M4" i="2"/>
  <c r="E10" i="2" s="1"/>
  <c r="E33" i="1"/>
  <c r="E17" i="1"/>
  <c r="E15" i="1"/>
  <c r="F20" i="1"/>
  <c r="Q26" i="4" l="1"/>
  <c r="F22" i="4"/>
  <c r="Q16" i="4"/>
  <c r="Q55" i="4"/>
  <c r="F25" i="4"/>
  <c r="D14" i="4"/>
  <c r="D18" i="4"/>
  <c r="O40" i="4"/>
  <c r="D42" i="4"/>
  <c r="O43" i="4"/>
  <c r="D45" i="4"/>
  <c r="O46" i="4"/>
  <c r="D48" i="4"/>
  <c r="O49" i="4"/>
  <c r="O72" i="4"/>
  <c r="Q72" i="4" s="1"/>
  <c r="D74" i="4"/>
  <c r="O75" i="4"/>
  <c r="D77" i="4"/>
  <c r="O78" i="4"/>
  <c r="D80" i="4"/>
  <c r="O81" i="4"/>
  <c r="O97" i="4"/>
  <c r="E101" i="4"/>
  <c r="F101" i="4" s="1"/>
  <c r="E110" i="4"/>
  <c r="F110" i="4" s="1"/>
  <c r="D117" i="4"/>
  <c r="D120" i="4"/>
  <c r="E14" i="4"/>
  <c r="G14" i="4" s="1"/>
  <c r="C15" i="4" s="1"/>
  <c r="E18" i="4"/>
  <c r="D39" i="4"/>
  <c r="P40" i="4"/>
  <c r="E42" i="4"/>
  <c r="P43" i="4"/>
  <c r="E45" i="4"/>
  <c r="P46" i="4"/>
  <c r="E48" i="4"/>
  <c r="D71" i="4"/>
  <c r="P72" i="4"/>
  <c r="E74" i="4"/>
  <c r="P75" i="4"/>
  <c r="E77" i="4"/>
  <c r="P78" i="4"/>
  <c r="E80" i="4"/>
  <c r="O99" i="4"/>
  <c r="Q99" i="4" s="1"/>
  <c r="O106" i="4"/>
  <c r="O108" i="4"/>
  <c r="Q108" i="4" s="1"/>
  <c r="D112" i="4"/>
  <c r="O126" i="4"/>
  <c r="O15" i="4"/>
  <c r="O28" i="4"/>
  <c r="D30" i="4"/>
  <c r="O31" i="4"/>
  <c r="D33" i="4"/>
  <c r="O34" i="4"/>
  <c r="D36" i="4"/>
  <c r="O37" i="4"/>
  <c r="O60" i="4"/>
  <c r="D62" i="4"/>
  <c r="O63" i="4"/>
  <c r="Q63" i="4" s="1"/>
  <c r="D65" i="4"/>
  <c r="F65" i="4" s="1"/>
  <c r="O66" i="4"/>
  <c r="D68" i="4"/>
  <c r="O69" i="4"/>
  <c r="D96" i="4"/>
  <c r="P99" i="4"/>
  <c r="P106" i="4"/>
  <c r="P108" i="4"/>
  <c r="O120" i="4"/>
  <c r="O123" i="4"/>
  <c r="O19" i="4"/>
  <c r="P15" i="4"/>
  <c r="P19" i="4"/>
  <c r="D27" i="4"/>
  <c r="P28" i="4"/>
  <c r="E30" i="4"/>
  <c r="P31" i="4"/>
  <c r="E33" i="4"/>
  <c r="P34" i="4"/>
  <c r="E36" i="4"/>
  <c r="D59" i="4"/>
  <c r="P60" i="4"/>
  <c r="E62" i="4"/>
  <c r="P63" i="4"/>
  <c r="E65" i="4"/>
  <c r="P66" i="4"/>
  <c r="E68" i="4"/>
  <c r="O89" i="4"/>
  <c r="O94" i="4"/>
  <c r="E96" i="4"/>
  <c r="D98" i="4"/>
  <c r="F98" i="4" s="1"/>
  <c r="D105" i="4"/>
  <c r="O112" i="4"/>
  <c r="O114" i="4"/>
  <c r="O117" i="4"/>
  <c r="D17" i="4"/>
  <c r="F17" i="4" s="1"/>
  <c r="D21" i="4"/>
  <c r="F21" i="4" s="1"/>
  <c r="O22" i="4"/>
  <c r="Q22" i="4" s="1"/>
  <c r="D24" i="4"/>
  <c r="F24" i="4" s="1"/>
  <c r="O25" i="4"/>
  <c r="O48" i="4"/>
  <c r="Q48" i="4" s="1"/>
  <c r="D50" i="4"/>
  <c r="F50" i="4" s="1"/>
  <c r="O51" i="4"/>
  <c r="Q51" i="4" s="1"/>
  <c r="D53" i="4"/>
  <c r="F53" i="4" s="1"/>
  <c r="O54" i="4"/>
  <c r="Q54" i="4" s="1"/>
  <c r="D56" i="4"/>
  <c r="F56" i="4" s="1"/>
  <c r="O57" i="4"/>
  <c r="O80" i="4"/>
  <c r="Q80" i="4" s="1"/>
  <c r="D82" i="4"/>
  <c r="F82" i="4" s="1"/>
  <c r="O83" i="4"/>
  <c r="D85" i="4"/>
  <c r="O86" i="4"/>
  <c r="D88" i="4"/>
  <c r="D93" i="4"/>
  <c r="P94" i="4"/>
  <c r="E98" i="4"/>
  <c r="O101" i="4"/>
  <c r="E105" i="4"/>
  <c r="D79" i="4"/>
  <c r="P80" i="4"/>
  <c r="E82" i="4"/>
  <c r="P83" i="4"/>
  <c r="E85" i="4"/>
  <c r="P86" i="4"/>
  <c r="E88" i="4"/>
  <c r="O91" i="4"/>
  <c r="E93" i="4"/>
  <c r="O96" i="4"/>
  <c r="O103" i="4"/>
  <c r="O110" i="4"/>
  <c r="D118" i="4"/>
  <c r="D121" i="4"/>
  <c r="D124" i="4"/>
  <c r="O127" i="4"/>
  <c r="O18" i="4"/>
  <c r="O36" i="4"/>
  <c r="D38" i="4"/>
  <c r="O39" i="4"/>
  <c r="Q39" i="4" s="1"/>
  <c r="D41" i="4"/>
  <c r="F41" i="4" s="1"/>
  <c r="O42" i="4"/>
  <c r="Q42" i="4" s="1"/>
  <c r="D44" i="4"/>
  <c r="F44" i="4" s="1"/>
  <c r="O45" i="4"/>
  <c r="O68" i="4"/>
  <c r="Q68" i="4" s="1"/>
  <c r="D70" i="4"/>
  <c r="O71" i="4"/>
  <c r="D73" i="4"/>
  <c r="O74" i="4"/>
  <c r="D76" i="4"/>
  <c r="O77" i="4"/>
  <c r="D90" i="4"/>
  <c r="P91" i="4"/>
  <c r="P96" i="4"/>
  <c r="P103" i="4"/>
  <c r="P110" i="4"/>
  <c r="O14" i="4"/>
  <c r="P14" i="4"/>
  <c r="R14" i="4" s="1"/>
  <c r="N15" i="4" s="1"/>
  <c r="R15" i="4" s="1"/>
  <c r="N16" i="4" s="1"/>
  <c r="R16" i="4" s="1"/>
  <c r="N17" i="4" s="1"/>
  <c r="P18" i="4"/>
  <c r="D35" i="4"/>
  <c r="P36" i="4"/>
  <c r="E38" i="4"/>
  <c r="P39" i="4"/>
  <c r="E41" i="4"/>
  <c r="P42" i="4"/>
  <c r="E44" i="4"/>
  <c r="D67" i="4"/>
  <c r="P68" i="4"/>
  <c r="E70" i="4"/>
  <c r="P71" i="4"/>
  <c r="E73" i="4"/>
  <c r="P74" i="4"/>
  <c r="E76" i="4"/>
  <c r="O88" i="4"/>
  <c r="Q88" i="4" s="1"/>
  <c r="E90" i="4"/>
  <c r="D100" i="4"/>
  <c r="D102" i="4"/>
  <c r="F102" i="4" s="1"/>
  <c r="D109" i="4"/>
  <c r="F109" i="4" s="1"/>
  <c r="O124" i="4"/>
  <c r="D16" i="4"/>
  <c r="D20" i="4"/>
  <c r="O24" i="4"/>
  <c r="D26" i="4"/>
  <c r="O27" i="4"/>
  <c r="D29" i="4"/>
  <c r="O30" i="4"/>
  <c r="D32" i="4"/>
  <c r="F32" i="4" s="1"/>
  <c r="O33" i="4"/>
  <c r="O56" i="4"/>
  <c r="Q56" i="4" s="1"/>
  <c r="D58" i="4"/>
  <c r="F58" i="4" s="1"/>
  <c r="O59" i="4"/>
  <c r="Q59" i="4" s="1"/>
  <c r="D61" i="4"/>
  <c r="O62" i="4"/>
  <c r="D64" i="4"/>
  <c r="O65" i="4"/>
  <c r="P88" i="4"/>
  <c r="E102" i="4"/>
  <c r="O105" i="4"/>
  <c r="E109" i="4"/>
  <c r="D113" i="4"/>
  <c r="O115" i="4"/>
  <c r="O118" i="4"/>
  <c r="O121" i="4"/>
  <c r="O128" i="4"/>
  <c r="E16" i="4"/>
  <c r="E20" i="4"/>
  <c r="D23" i="4"/>
  <c r="P24" i="4"/>
  <c r="E26" i="4"/>
  <c r="P27" i="4"/>
  <c r="E29" i="4"/>
  <c r="P30" i="4"/>
  <c r="E32" i="4"/>
  <c r="D55" i="4"/>
  <c r="P56" i="4"/>
  <c r="E58" i="4"/>
  <c r="P59" i="4"/>
  <c r="E61" i="4"/>
  <c r="P62" i="4"/>
  <c r="E64" i="4"/>
  <c r="D87" i="4"/>
  <c r="O98" i="4"/>
  <c r="Q98" i="4" s="1"/>
  <c r="O100" i="4"/>
  <c r="Q100" i="4" s="1"/>
  <c r="O107" i="4"/>
  <c r="Q107" i="4" s="1"/>
  <c r="E113" i="4"/>
  <c r="D129" i="4"/>
  <c r="O17" i="4"/>
  <c r="O21" i="4"/>
  <c r="O44" i="4"/>
  <c r="D46" i="4"/>
  <c r="O47" i="4"/>
  <c r="D49" i="4"/>
  <c r="O50" i="4"/>
  <c r="D52" i="4"/>
  <c r="O53" i="4"/>
  <c r="O76" i="4"/>
  <c r="D78" i="4"/>
  <c r="F78" i="4" s="1"/>
  <c r="O79" i="4"/>
  <c r="Q79" i="4" s="1"/>
  <c r="D81" i="4"/>
  <c r="F81" i="4" s="1"/>
  <c r="O82" i="4"/>
  <c r="Q82" i="4" s="1"/>
  <c r="D84" i="4"/>
  <c r="F84" i="4" s="1"/>
  <c r="O85" i="4"/>
  <c r="Q85" i="4" s="1"/>
  <c r="O93" i="4"/>
  <c r="P98" i="4"/>
  <c r="P100" i="4"/>
  <c r="P107" i="4"/>
  <c r="D122" i="4"/>
  <c r="D125" i="4"/>
  <c r="O129" i="4"/>
  <c r="D43" i="4"/>
  <c r="P44" i="4"/>
  <c r="E46" i="4"/>
  <c r="P47" i="4"/>
  <c r="E49" i="4"/>
  <c r="P50" i="4"/>
  <c r="E52" i="4"/>
  <c r="D75" i="4"/>
  <c r="P76" i="4"/>
  <c r="E78" i="4"/>
  <c r="P79" i="4"/>
  <c r="E81" i="4"/>
  <c r="P82" i="4"/>
  <c r="E84" i="4"/>
  <c r="D92" i="4"/>
  <c r="D97" i="4"/>
  <c r="D104" i="4"/>
  <c r="D106" i="4"/>
  <c r="E132" i="4"/>
  <c r="E128" i="4"/>
  <c r="E124" i="4"/>
  <c r="E120" i="4"/>
  <c r="E116" i="4"/>
  <c r="F116" i="4" s="1"/>
  <c r="E112" i="4"/>
  <c r="E108" i="4"/>
  <c r="F108" i="4" s="1"/>
  <c r="E104" i="4"/>
  <c r="E100" i="4"/>
  <c r="D132" i="4"/>
  <c r="D128" i="4"/>
  <c r="E133" i="4"/>
  <c r="E129" i="4"/>
  <c r="E125" i="4"/>
  <c r="E121" i="4"/>
  <c r="E117" i="4"/>
  <c r="D133" i="4"/>
  <c r="F133" i="4" s="1"/>
  <c r="E134" i="4"/>
  <c r="E130" i="4"/>
  <c r="E126" i="4"/>
  <c r="F126" i="4" s="1"/>
  <c r="E122" i="4"/>
  <c r="E118" i="4"/>
  <c r="E114" i="4"/>
  <c r="F114" i="4" s="1"/>
  <c r="D134" i="4"/>
  <c r="F134" i="4" s="1"/>
  <c r="D130" i="4"/>
  <c r="E131" i="4"/>
  <c r="E127" i="4"/>
  <c r="E123" i="4"/>
  <c r="E119" i="4"/>
  <c r="E115" i="4"/>
  <c r="E111" i="4"/>
  <c r="E107" i="4"/>
  <c r="E103" i="4"/>
  <c r="E99" i="4"/>
  <c r="E95" i="4"/>
  <c r="E91" i="4"/>
  <c r="E87" i="4"/>
  <c r="E83" i="4"/>
  <c r="F83" i="4" s="1"/>
  <c r="E79" i="4"/>
  <c r="E75" i="4"/>
  <c r="E71" i="4"/>
  <c r="E67" i="4"/>
  <c r="E63" i="4"/>
  <c r="E59" i="4"/>
  <c r="E55" i="4"/>
  <c r="E51" i="4"/>
  <c r="F51" i="4" s="1"/>
  <c r="E47" i="4"/>
  <c r="F47" i="4" s="1"/>
  <c r="E43" i="4"/>
  <c r="E39" i="4"/>
  <c r="E35" i="4"/>
  <c r="E31" i="4"/>
  <c r="E27" i="4"/>
  <c r="E23" i="4"/>
  <c r="D131" i="4"/>
  <c r="F131" i="4" s="1"/>
  <c r="D127" i="4"/>
  <c r="F127" i="4" s="1"/>
  <c r="D123" i="4"/>
  <c r="F123" i="4" s="1"/>
  <c r="D119" i="4"/>
  <c r="D115" i="4"/>
  <c r="D111" i="4"/>
  <c r="D107" i="4"/>
  <c r="D103" i="4"/>
  <c r="D99" i="4"/>
  <c r="D95" i="4"/>
  <c r="D91" i="4"/>
  <c r="P17" i="4"/>
  <c r="D19" i="4"/>
  <c r="F19" i="4" s="1"/>
  <c r="O32" i="4"/>
  <c r="Q32" i="4" s="1"/>
  <c r="O38" i="4"/>
  <c r="O64" i="4"/>
  <c r="D66" i="4"/>
  <c r="O67" i="4"/>
  <c r="D69" i="4"/>
  <c r="O70" i="4"/>
  <c r="D72" i="4"/>
  <c r="O73" i="4"/>
  <c r="O90" i="4"/>
  <c r="E92" i="4"/>
  <c r="O95" i="4"/>
  <c r="E97" i="4"/>
  <c r="E106" i="4"/>
  <c r="O109" i="4"/>
  <c r="O111" i="4"/>
  <c r="O113" i="4"/>
  <c r="D15" i="4"/>
  <c r="F15" i="4" s="1"/>
  <c r="D34" i="4"/>
  <c r="O35" i="4"/>
  <c r="D37" i="4"/>
  <c r="D40" i="4"/>
  <c r="P134" i="4"/>
  <c r="P130" i="4"/>
  <c r="P126" i="4"/>
  <c r="P122" i="4"/>
  <c r="P118" i="4"/>
  <c r="P114" i="4"/>
  <c r="O134" i="4"/>
  <c r="Q134" i="4" s="1"/>
  <c r="O130" i="4"/>
  <c r="Q130" i="4" s="1"/>
  <c r="P131" i="4"/>
  <c r="P127" i="4"/>
  <c r="P123" i="4"/>
  <c r="P119" i="4"/>
  <c r="P115" i="4"/>
  <c r="O131" i="4"/>
  <c r="P132" i="4"/>
  <c r="P128" i="4"/>
  <c r="P124" i="4"/>
  <c r="P120" i="4"/>
  <c r="P116" i="4"/>
  <c r="P112" i="4"/>
  <c r="O132" i="4"/>
  <c r="P133" i="4"/>
  <c r="P129" i="4"/>
  <c r="P125" i="4"/>
  <c r="Q125" i="4" s="1"/>
  <c r="P121" i="4"/>
  <c r="P117" i="4"/>
  <c r="P113" i="4"/>
  <c r="P109" i="4"/>
  <c r="P105" i="4"/>
  <c r="P101" i="4"/>
  <c r="P97" i="4"/>
  <c r="P93" i="4"/>
  <c r="P89" i="4"/>
  <c r="P85" i="4"/>
  <c r="P81" i="4"/>
  <c r="P77" i="4"/>
  <c r="P73" i="4"/>
  <c r="P69" i="4"/>
  <c r="P65" i="4"/>
  <c r="P61" i="4"/>
  <c r="Q61" i="4" s="1"/>
  <c r="P57" i="4"/>
  <c r="P53" i="4"/>
  <c r="P49" i="4"/>
  <c r="P45" i="4"/>
  <c r="P41" i="4"/>
  <c r="Q41" i="4" s="1"/>
  <c r="P37" i="4"/>
  <c r="P33" i="4"/>
  <c r="P29" i="4"/>
  <c r="Q29" i="4" s="1"/>
  <c r="P25" i="4"/>
  <c r="P21" i="4"/>
  <c r="E15" i="4"/>
  <c r="E19" i="4"/>
  <c r="D31" i="4"/>
  <c r="P32" i="4"/>
  <c r="E34" i="4"/>
  <c r="P35" i="4"/>
  <c r="E37" i="4"/>
  <c r="P38" i="4"/>
  <c r="E40" i="4"/>
  <c r="D63" i="4"/>
  <c r="F63" i="4" s="1"/>
  <c r="P64" i="4"/>
  <c r="E66" i="4"/>
  <c r="P67" i="4"/>
  <c r="E69" i="4"/>
  <c r="P70" i="4"/>
  <c r="E72" i="4"/>
  <c r="D89" i="4"/>
  <c r="F89" i="4" s="1"/>
  <c r="P90" i="4"/>
  <c r="D94" i="4"/>
  <c r="F94" i="4" s="1"/>
  <c r="P95" i="4"/>
  <c r="O102" i="4"/>
  <c r="Q102" i="4" s="1"/>
  <c r="O104" i="4"/>
  <c r="Q104" i="4" s="1"/>
  <c r="P111" i="4"/>
  <c r="O116" i="4"/>
  <c r="Q116" i="4" s="1"/>
  <c r="O119" i="4"/>
  <c r="Q119" i="4" s="1"/>
  <c r="O122" i="4"/>
  <c r="Q122" i="4" s="1"/>
  <c r="O133" i="4"/>
  <c r="P83" i="3"/>
  <c r="P126" i="3"/>
  <c r="O19" i="3"/>
  <c r="P19" i="3"/>
  <c r="O23" i="3"/>
  <c r="Q23" i="3" s="1"/>
  <c r="P23" i="3"/>
  <c r="O29" i="3"/>
  <c r="O35" i="3"/>
  <c r="Q35" i="3" s="1"/>
  <c r="P35" i="3"/>
  <c r="O38" i="3"/>
  <c r="P41" i="3"/>
  <c r="O55" i="3"/>
  <c r="P61" i="3"/>
  <c r="O78" i="3"/>
  <c r="P78" i="3"/>
  <c r="P105" i="3"/>
  <c r="P114" i="3"/>
  <c r="P29" i="3"/>
  <c r="O54" i="3"/>
  <c r="O92" i="3"/>
  <c r="O106" i="3"/>
  <c r="O115" i="3"/>
  <c r="O67" i="3"/>
  <c r="Q67" i="3" s="1"/>
  <c r="P73" i="3"/>
  <c r="Q19" i="3"/>
  <c r="O61" i="3"/>
  <c r="Q61" i="3" s="1"/>
  <c r="P67" i="3"/>
  <c r="O93" i="3"/>
  <c r="O127" i="3"/>
  <c r="P87" i="3"/>
  <c r="P127" i="3"/>
  <c r="O101" i="3"/>
  <c r="Q101" i="3" s="1"/>
  <c r="O15" i="3"/>
  <c r="O32" i="3"/>
  <c r="P38" i="3"/>
  <c r="Q38" i="3" s="1"/>
  <c r="O88" i="3"/>
  <c r="P101" i="3"/>
  <c r="P15" i="3"/>
  <c r="O26" i="3"/>
  <c r="O75" i="3"/>
  <c r="O110" i="3"/>
  <c r="P119" i="3"/>
  <c r="O129" i="3"/>
  <c r="O51" i="3"/>
  <c r="P57" i="3"/>
  <c r="P82" i="3"/>
  <c r="O130" i="3"/>
  <c r="O70" i="3"/>
  <c r="Q70" i="3" s="1"/>
  <c r="O83" i="3"/>
  <c r="Q83" i="3" s="1"/>
  <c r="O111" i="3"/>
  <c r="D9" i="3"/>
  <c r="O64" i="3"/>
  <c r="P70" i="3"/>
  <c r="P129" i="3"/>
  <c r="P106" i="3"/>
  <c r="O123" i="3"/>
  <c r="O116" i="3"/>
  <c r="P111" i="3"/>
  <c r="O58" i="3"/>
  <c r="Q58" i="3" s="1"/>
  <c r="P133" i="3"/>
  <c r="L14" i="3"/>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L106" i="3" s="1"/>
  <c r="L107" i="3" s="1"/>
  <c r="L108" i="3" s="1"/>
  <c r="L109" i="3" s="1"/>
  <c r="L110" i="3" s="1"/>
  <c r="L111" i="3" s="1"/>
  <c r="L112" i="3" s="1"/>
  <c r="L113" i="3" s="1"/>
  <c r="L114" i="3" s="1"/>
  <c r="L115" i="3" s="1"/>
  <c r="L116" i="3" s="1"/>
  <c r="L117" i="3" s="1"/>
  <c r="L118" i="3" s="1"/>
  <c r="L119" i="3" s="1"/>
  <c r="L120" i="3" s="1"/>
  <c r="L121" i="3" s="1"/>
  <c r="L122" i="3" s="1"/>
  <c r="L123" i="3" s="1"/>
  <c r="L124" i="3" s="1"/>
  <c r="L125" i="3" s="1"/>
  <c r="L126" i="3" s="1"/>
  <c r="L127" i="3" s="1"/>
  <c r="L128" i="3" s="1"/>
  <c r="L129" i="3" s="1"/>
  <c r="L130" i="3" s="1"/>
  <c r="L131" i="3" s="1"/>
  <c r="L132" i="3" s="1"/>
  <c r="L133" i="3" s="1"/>
  <c r="L134" i="3" s="1"/>
  <c r="P26" i="3"/>
  <c r="O49" i="3"/>
  <c r="O52" i="3"/>
  <c r="P55" i="3"/>
  <c r="Q55" i="3" s="1"/>
  <c r="P58" i="3"/>
  <c r="P75" i="3"/>
  <c r="O80" i="3"/>
  <c r="P93" i="3"/>
  <c r="O98" i="3"/>
  <c r="O103" i="3"/>
  <c r="O121" i="3"/>
  <c r="P123" i="3"/>
  <c r="O125" i="3"/>
  <c r="O43" i="3"/>
  <c r="O46" i="3"/>
  <c r="P49" i="3"/>
  <c r="O85" i="3"/>
  <c r="P98" i="3"/>
  <c r="P103" i="3"/>
  <c r="O108" i="3"/>
  <c r="P121" i="3"/>
  <c r="P125" i="3"/>
  <c r="O14" i="3"/>
  <c r="O18" i="3"/>
  <c r="Q18" i="3" s="1"/>
  <c r="O22" i="3"/>
  <c r="O37" i="3"/>
  <c r="O40" i="3"/>
  <c r="P43" i="3"/>
  <c r="P46" i="3"/>
  <c r="O69" i="3"/>
  <c r="O72" i="3"/>
  <c r="P85" i="3"/>
  <c r="O90" i="3"/>
  <c r="O95" i="3"/>
  <c r="O113" i="3"/>
  <c r="Q113" i="3" s="1"/>
  <c r="P14" i="3"/>
  <c r="R14" i="3" s="1"/>
  <c r="N15" i="3" s="1"/>
  <c r="R15" i="3" s="1"/>
  <c r="N16" i="3" s="1"/>
  <c r="P18" i="3"/>
  <c r="P22" i="3"/>
  <c r="O25" i="3"/>
  <c r="O31" i="3"/>
  <c r="O34" i="3"/>
  <c r="P37" i="3"/>
  <c r="O63" i="3"/>
  <c r="O66" i="3"/>
  <c r="P69" i="3"/>
  <c r="O77" i="3"/>
  <c r="P90" i="3"/>
  <c r="P95" i="3"/>
  <c r="O100" i="3"/>
  <c r="P113" i="3"/>
  <c r="O118" i="3"/>
  <c r="P25" i="3"/>
  <c r="O28" i="3"/>
  <c r="P31" i="3"/>
  <c r="P34" i="3"/>
  <c r="O57" i="3"/>
  <c r="Q57" i="3" s="1"/>
  <c r="O60" i="3"/>
  <c r="P63" i="3"/>
  <c r="P66" i="3"/>
  <c r="P77" i="3"/>
  <c r="O82" i="3"/>
  <c r="Q82" i="3" s="1"/>
  <c r="O87" i="3"/>
  <c r="Q87" i="3" s="1"/>
  <c r="O105" i="3"/>
  <c r="P118" i="3"/>
  <c r="O17" i="3"/>
  <c r="O21" i="3"/>
  <c r="O45" i="3"/>
  <c r="Q45" i="3" s="1"/>
  <c r="O48" i="3"/>
  <c r="P51" i="3"/>
  <c r="P54" i="3"/>
  <c r="O74" i="3"/>
  <c r="O79" i="3"/>
  <c r="O97" i="3"/>
  <c r="Q97" i="3" s="1"/>
  <c r="P110" i="3"/>
  <c r="P115" i="3"/>
  <c r="O120" i="3"/>
  <c r="P130" i="3"/>
  <c r="P17" i="3"/>
  <c r="P21" i="3"/>
  <c r="O39" i="3"/>
  <c r="O42" i="3"/>
  <c r="Q42" i="3" s="1"/>
  <c r="P45" i="3"/>
  <c r="O71" i="3"/>
  <c r="Q71" i="3" s="1"/>
  <c r="P74" i="3"/>
  <c r="P79" i="3"/>
  <c r="O84" i="3"/>
  <c r="Q84" i="3" s="1"/>
  <c r="P97" i="3"/>
  <c r="O102" i="3"/>
  <c r="O107" i="3"/>
  <c r="Q107" i="3" s="1"/>
  <c r="O126" i="3"/>
  <c r="Q126" i="3" s="1"/>
  <c r="O24" i="3"/>
  <c r="O33" i="3"/>
  <c r="O36" i="3"/>
  <c r="P39" i="3"/>
  <c r="P42" i="3"/>
  <c r="O65" i="3"/>
  <c r="Q65" i="3" s="1"/>
  <c r="O68" i="3"/>
  <c r="P71" i="3"/>
  <c r="O89" i="3"/>
  <c r="P102" i="3"/>
  <c r="P107" i="3"/>
  <c r="O112" i="3"/>
  <c r="Q112" i="3" s="1"/>
  <c r="P134" i="3"/>
  <c r="O134" i="3"/>
  <c r="P132" i="3"/>
  <c r="P128" i="3"/>
  <c r="P124" i="3"/>
  <c r="P120" i="3"/>
  <c r="P116" i="3"/>
  <c r="P112" i="3"/>
  <c r="P108" i="3"/>
  <c r="P104" i="3"/>
  <c r="P100" i="3"/>
  <c r="P96" i="3"/>
  <c r="P92" i="3"/>
  <c r="P88" i="3"/>
  <c r="P84" i="3"/>
  <c r="P80" i="3"/>
  <c r="P76" i="3"/>
  <c r="P72" i="3"/>
  <c r="P68" i="3"/>
  <c r="P64" i="3"/>
  <c r="P60" i="3"/>
  <c r="P56" i="3"/>
  <c r="P52" i="3"/>
  <c r="P48" i="3"/>
  <c r="P44" i="3"/>
  <c r="P40" i="3"/>
  <c r="P36" i="3"/>
  <c r="P32" i="3"/>
  <c r="P28" i="3"/>
  <c r="O132" i="3"/>
  <c r="O128" i="3"/>
  <c r="O124" i="3"/>
  <c r="P24" i="3"/>
  <c r="O27" i="3"/>
  <c r="O30" i="3"/>
  <c r="Q30" i="3" s="1"/>
  <c r="P33" i="3"/>
  <c r="O59" i="3"/>
  <c r="O62" i="3"/>
  <c r="P65" i="3"/>
  <c r="O76" i="3"/>
  <c r="Q76" i="3" s="1"/>
  <c r="P89" i="3"/>
  <c r="O94" i="3"/>
  <c r="Q94" i="3" s="1"/>
  <c r="O99" i="3"/>
  <c r="O117" i="3"/>
  <c r="O122" i="3"/>
  <c r="O16" i="3"/>
  <c r="O20" i="3"/>
  <c r="P27" i="3"/>
  <c r="P30" i="3"/>
  <c r="O53" i="3"/>
  <c r="O56" i="3"/>
  <c r="Q56" i="3" s="1"/>
  <c r="P59" i="3"/>
  <c r="P62" i="3"/>
  <c r="O81" i="3"/>
  <c r="P94" i="3"/>
  <c r="P99" i="3"/>
  <c r="O104" i="3"/>
  <c r="P117" i="3"/>
  <c r="P122" i="3"/>
  <c r="P16" i="3"/>
  <c r="P20" i="3"/>
  <c r="O47" i="3"/>
  <c r="O50" i="3"/>
  <c r="P53" i="3"/>
  <c r="P81" i="3"/>
  <c r="O86" i="3"/>
  <c r="O91" i="3"/>
  <c r="O109" i="3"/>
  <c r="Q109" i="3" s="1"/>
  <c r="O131" i="3"/>
  <c r="Q131" i="3" s="1"/>
  <c r="O41" i="3"/>
  <c r="Q41" i="3" s="1"/>
  <c r="O44" i="3"/>
  <c r="Q44" i="3" s="1"/>
  <c r="P47" i="3"/>
  <c r="P50" i="3"/>
  <c r="O73" i="3"/>
  <c r="Q73" i="3" s="1"/>
  <c r="P86" i="3"/>
  <c r="P91" i="3"/>
  <c r="O96" i="3"/>
  <c r="Q96" i="3" s="1"/>
  <c r="P109" i="3"/>
  <c r="O114" i="3"/>
  <c r="Q114" i="3" s="1"/>
  <c r="O119" i="3"/>
  <c r="Q119" i="3" s="1"/>
  <c r="P131" i="3"/>
  <c r="O133" i="3"/>
  <c r="Q133" i="3" s="1"/>
  <c r="E11" i="2"/>
  <c r="E12" i="2"/>
  <c r="E42" i="2" s="1"/>
  <c r="E132" i="2"/>
  <c r="D58" i="2"/>
  <c r="D66" i="2"/>
  <c r="D74" i="2"/>
  <c r="D82" i="2"/>
  <c r="D90" i="2"/>
  <c r="D98" i="2"/>
  <c r="D106" i="2"/>
  <c r="D114" i="2"/>
  <c r="D122" i="2"/>
  <c r="D130" i="2"/>
  <c r="E18" i="2"/>
  <c r="E26" i="2"/>
  <c r="E34" i="2"/>
  <c r="E50" i="2"/>
  <c r="E58" i="2"/>
  <c r="E66" i="2"/>
  <c r="E74" i="2"/>
  <c r="E82" i="2"/>
  <c r="E90" i="2"/>
  <c r="E98" i="2"/>
  <c r="E106" i="2"/>
  <c r="E114" i="2"/>
  <c r="E122" i="2"/>
  <c r="E130" i="2"/>
  <c r="D53" i="2"/>
  <c r="D61" i="2"/>
  <c r="F61" i="2" s="1"/>
  <c r="D69" i="2"/>
  <c r="D77" i="2"/>
  <c r="F77" i="2" s="1"/>
  <c r="D85" i="2"/>
  <c r="D93" i="2"/>
  <c r="D101" i="2"/>
  <c r="F101" i="2" s="1"/>
  <c r="D109" i="2"/>
  <c r="D117" i="2"/>
  <c r="D125" i="2"/>
  <c r="D133" i="2"/>
  <c r="F133" i="2" s="1"/>
  <c r="E21" i="2"/>
  <c r="E29" i="2"/>
  <c r="E37" i="2"/>
  <c r="E45" i="2"/>
  <c r="E53" i="2"/>
  <c r="E61" i="2"/>
  <c r="E69" i="2"/>
  <c r="E77" i="2"/>
  <c r="E85" i="2"/>
  <c r="E93" i="2"/>
  <c r="E101" i="2"/>
  <c r="E109" i="2"/>
  <c r="E117" i="2"/>
  <c r="E125" i="2"/>
  <c r="E133" i="2"/>
  <c r="D24" i="2"/>
  <c r="F24" i="2" s="1"/>
  <c r="D32" i="2"/>
  <c r="D40" i="2"/>
  <c r="D48" i="2"/>
  <c r="D56" i="2"/>
  <c r="D64" i="2"/>
  <c r="D72" i="2"/>
  <c r="D80" i="2"/>
  <c r="F80" i="2" s="1"/>
  <c r="D88" i="2"/>
  <c r="D96" i="2"/>
  <c r="F96" i="2" s="1"/>
  <c r="D104" i="2"/>
  <c r="D112" i="2"/>
  <c r="D120" i="2"/>
  <c r="F120" i="2" s="1"/>
  <c r="D128" i="2"/>
  <c r="D136" i="2"/>
  <c r="E24" i="2"/>
  <c r="E32" i="2"/>
  <c r="E40" i="2"/>
  <c r="E48" i="2"/>
  <c r="E56" i="2"/>
  <c r="E64" i="2"/>
  <c r="E72" i="2"/>
  <c r="E80" i="2"/>
  <c r="E88" i="2"/>
  <c r="E96" i="2"/>
  <c r="E104" i="2"/>
  <c r="E112" i="2"/>
  <c r="E120" i="2"/>
  <c r="E128" i="2"/>
  <c r="E136" i="2"/>
  <c r="D115" i="2"/>
  <c r="D123" i="2"/>
  <c r="D131" i="2"/>
  <c r="F131" i="2" s="1"/>
  <c r="E19" i="2"/>
  <c r="E27" i="2"/>
  <c r="E35" i="2"/>
  <c r="E43" i="2"/>
  <c r="E51" i="2"/>
  <c r="E59" i="2"/>
  <c r="E67" i="2"/>
  <c r="E75" i="2"/>
  <c r="E83" i="2"/>
  <c r="E91" i="2"/>
  <c r="E99" i="2"/>
  <c r="E107" i="2"/>
  <c r="E115" i="2"/>
  <c r="E123" i="2"/>
  <c r="E131" i="2"/>
  <c r="D62" i="2"/>
  <c r="F62" i="2" s="1"/>
  <c r="D70" i="2"/>
  <c r="D78" i="2"/>
  <c r="D86" i="2"/>
  <c r="D94" i="2"/>
  <c r="D102" i="2"/>
  <c r="D110" i="2"/>
  <c r="D118" i="2"/>
  <c r="F118" i="2" s="1"/>
  <c r="D126" i="2"/>
  <c r="D134" i="2"/>
  <c r="F134" i="2" s="1"/>
  <c r="E22" i="2"/>
  <c r="E30" i="2"/>
  <c r="E38" i="2"/>
  <c r="E46" i="2"/>
  <c r="E54" i="2"/>
  <c r="E62" i="2"/>
  <c r="E70" i="2"/>
  <c r="E78" i="2"/>
  <c r="E86" i="2"/>
  <c r="E94" i="2"/>
  <c r="E102" i="2"/>
  <c r="E110" i="2"/>
  <c r="E118" i="2"/>
  <c r="E126" i="2"/>
  <c r="E134" i="2"/>
  <c r="M6" i="2"/>
  <c r="D49" i="2"/>
  <c r="D57" i="2"/>
  <c r="D65" i="2"/>
  <c r="D73" i="2"/>
  <c r="D81" i="2"/>
  <c r="D89" i="2"/>
  <c r="D97" i="2"/>
  <c r="D105" i="2"/>
  <c r="D113" i="2"/>
  <c r="D121" i="2"/>
  <c r="D129" i="2"/>
  <c r="D137" i="2"/>
  <c r="M5" i="2"/>
  <c r="E17" i="2"/>
  <c r="E25" i="2"/>
  <c r="E33" i="2"/>
  <c r="E41" i="2"/>
  <c r="E49" i="2"/>
  <c r="E57" i="2"/>
  <c r="E65" i="2"/>
  <c r="E73" i="2"/>
  <c r="E81" i="2"/>
  <c r="E89" i="2"/>
  <c r="E97" i="2"/>
  <c r="E105" i="2"/>
  <c r="E113" i="2"/>
  <c r="E121" i="2"/>
  <c r="E129" i="2"/>
  <c r="E137" i="2"/>
  <c r="D60" i="2"/>
  <c r="F60" i="2" s="1"/>
  <c r="D68" i="2"/>
  <c r="D76" i="2"/>
  <c r="F76" i="2" s="1"/>
  <c r="D84" i="2"/>
  <c r="D92" i="2"/>
  <c r="D100" i="2"/>
  <c r="F100" i="2" s="1"/>
  <c r="D108" i="2"/>
  <c r="F108" i="2" s="1"/>
  <c r="D116" i="2"/>
  <c r="F116" i="2" s="1"/>
  <c r="D124" i="2"/>
  <c r="F124" i="2" s="1"/>
  <c r="D132" i="2"/>
  <c r="F132" i="2" s="1"/>
  <c r="E20" i="2"/>
  <c r="E28" i="2"/>
  <c r="E36" i="2"/>
  <c r="E44" i="2"/>
  <c r="E52" i="2"/>
  <c r="E60" i="2"/>
  <c r="E68" i="2"/>
  <c r="E76" i="2"/>
  <c r="E84" i="2"/>
  <c r="E92" i="2"/>
  <c r="E100" i="2"/>
  <c r="E108" i="2"/>
  <c r="E116" i="2"/>
  <c r="E124" i="2"/>
  <c r="F24" i="1"/>
  <c r="E13" i="1"/>
  <c r="F28" i="1"/>
  <c r="F29" i="1"/>
  <c r="F25" i="1"/>
  <c r="F30" i="1"/>
  <c r="F27" i="1"/>
  <c r="F18" i="1"/>
  <c r="F19" i="1"/>
  <c r="F119" i="4" l="1"/>
  <c r="Q15" i="4"/>
  <c r="F74" i="4"/>
  <c r="Q71" i="4"/>
  <c r="F37" i="4"/>
  <c r="F129" i="4"/>
  <c r="F64" i="4"/>
  <c r="F70" i="4"/>
  <c r="Q96" i="4"/>
  <c r="Q131" i="4"/>
  <c r="Q35" i="4"/>
  <c r="F75" i="4"/>
  <c r="Q62" i="4"/>
  <c r="F85" i="4"/>
  <c r="F68" i="4"/>
  <c r="Q133" i="4"/>
  <c r="F34" i="4"/>
  <c r="F61" i="4"/>
  <c r="F100" i="4"/>
  <c r="Q91" i="4"/>
  <c r="Q83" i="4"/>
  <c r="Q66" i="4"/>
  <c r="G15" i="4"/>
  <c r="C16" i="4" s="1"/>
  <c r="G16" i="4" s="1"/>
  <c r="C17" i="4" s="1"/>
  <c r="G17" i="4" s="1"/>
  <c r="C18" i="4" s="1"/>
  <c r="G18" i="4" s="1"/>
  <c r="C19" i="4" s="1"/>
  <c r="G19" i="4" s="1"/>
  <c r="C20" i="4" s="1"/>
  <c r="G20" i="4" s="1"/>
  <c r="C21" i="4" s="1"/>
  <c r="G21" i="4" s="1"/>
  <c r="C22" i="4" s="1"/>
  <c r="G22" i="4" s="1"/>
  <c r="C23" i="4" s="1"/>
  <c r="G23" i="4" s="1"/>
  <c r="C24" i="4" s="1"/>
  <c r="G24" i="4" s="1"/>
  <c r="C25" i="4" s="1"/>
  <c r="G25" i="4" s="1"/>
  <c r="C26" i="4" s="1"/>
  <c r="G26" i="4" s="1"/>
  <c r="C27" i="4" s="1"/>
  <c r="G27" i="4" s="1"/>
  <c r="C28" i="4" s="1"/>
  <c r="G28" i="4" s="1"/>
  <c r="C29" i="4" s="1"/>
  <c r="G29" i="4" s="1"/>
  <c r="C30" i="4" s="1"/>
  <c r="G30" i="4" s="1"/>
  <c r="C31" i="4" s="1"/>
  <c r="G31" i="4" s="1"/>
  <c r="C32" i="4" s="1"/>
  <c r="G32" i="4" s="1"/>
  <c r="C33" i="4" s="1"/>
  <c r="G33" i="4" s="1"/>
  <c r="C34" i="4" s="1"/>
  <c r="G34" i="4" s="1"/>
  <c r="C35" i="4" s="1"/>
  <c r="G35" i="4" s="1"/>
  <c r="C36" i="4" s="1"/>
  <c r="G36" i="4" s="1"/>
  <c r="C37" i="4" s="1"/>
  <c r="G37" i="4" s="1"/>
  <c r="C38" i="4" s="1"/>
  <c r="G38" i="4" s="1"/>
  <c r="C39" i="4" s="1"/>
  <c r="G39" i="4" s="1"/>
  <c r="C40" i="4" s="1"/>
  <c r="G40" i="4" s="1"/>
  <c r="C41" i="4" s="1"/>
  <c r="G41" i="4" s="1"/>
  <c r="C42" i="4" s="1"/>
  <c r="G42" i="4" s="1"/>
  <c r="C43" i="4" s="1"/>
  <c r="G43" i="4" s="1"/>
  <c r="C44" i="4" s="1"/>
  <c r="G44" i="4" s="1"/>
  <c r="C45" i="4" s="1"/>
  <c r="G45" i="4" s="1"/>
  <c r="C46" i="4" s="1"/>
  <c r="G46" i="4" s="1"/>
  <c r="C47" i="4" s="1"/>
  <c r="G47" i="4" s="1"/>
  <c r="C48" i="4" s="1"/>
  <c r="G48" i="4" s="1"/>
  <c r="C49" i="4" s="1"/>
  <c r="G49" i="4" s="1"/>
  <c r="C50" i="4" s="1"/>
  <c r="G50" i="4" s="1"/>
  <c r="C51" i="4" s="1"/>
  <c r="G51" i="4" s="1"/>
  <c r="C52" i="4" s="1"/>
  <c r="G52" i="4" s="1"/>
  <c r="C53" i="4" s="1"/>
  <c r="G53" i="4" s="1"/>
  <c r="C54" i="4" s="1"/>
  <c r="G54" i="4" s="1"/>
  <c r="C55" i="4" s="1"/>
  <c r="G55" i="4" s="1"/>
  <c r="C56" i="4" s="1"/>
  <c r="G56" i="4" s="1"/>
  <c r="C57" i="4" s="1"/>
  <c r="G57" i="4" s="1"/>
  <c r="C58" i="4" s="1"/>
  <c r="G58" i="4" s="1"/>
  <c r="C59" i="4" s="1"/>
  <c r="G59" i="4" s="1"/>
  <c r="C60" i="4" s="1"/>
  <c r="G60" i="4" s="1"/>
  <c r="C61" i="4" s="1"/>
  <c r="G61" i="4" s="1"/>
  <c r="C62" i="4" s="1"/>
  <c r="G62" i="4" s="1"/>
  <c r="C63" i="4" s="1"/>
  <c r="G63" i="4" s="1"/>
  <c r="C64" i="4" s="1"/>
  <c r="G64" i="4" s="1"/>
  <c r="C65" i="4" s="1"/>
  <c r="G65" i="4" s="1"/>
  <c r="C66" i="4" s="1"/>
  <c r="G66" i="4" s="1"/>
  <c r="C67" i="4" s="1"/>
  <c r="G67" i="4" s="1"/>
  <c r="C68" i="4" s="1"/>
  <c r="G68" i="4" s="1"/>
  <c r="C69" i="4" s="1"/>
  <c r="G69" i="4" s="1"/>
  <c r="C70" i="4" s="1"/>
  <c r="G70" i="4" s="1"/>
  <c r="C71" i="4" s="1"/>
  <c r="G71" i="4" s="1"/>
  <c r="C72" i="4" s="1"/>
  <c r="G72" i="4" s="1"/>
  <c r="C73" i="4" s="1"/>
  <c r="G73" i="4" s="1"/>
  <c r="C74" i="4" s="1"/>
  <c r="G74" i="4" s="1"/>
  <c r="C75" i="4" s="1"/>
  <c r="G75" i="4" s="1"/>
  <c r="C76" i="4" s="1"/>
  <c r="G76" i="4" s="1"/>
  <c r="C77" i="4" s="1"/>
  <c r="G77" i="4" s="1"/>
  <c r="C78" i="4" s="1"/>
  <c r="G78" i="4" s="1"/>
  <c r="C79" i="4" s="1"/>
  <c r="G79" i="4" s="1"/>
  <c r="C80" i="4" s="1"/>
  <c r="G80" i="4" s="1"/>
  <c r="C81" i="4" s="1"/>
  <c r="G81" i="4" s="1"/>
  <c r="C82" i="4" s="1"/>
  <c r="G82" i="4" s="1"/>
  <c r="C83" i="4" s="1"/>
  <c r="G83" i="4" s="1"/>
  <c r="C84" i="4" s="1"/>
  <c r="G84" i="4" s="1"/>
  <c r="C85" i="4" s="1"/>
  <c r="G85" i="4" s="1"/>
  <c r="C86" i="4" s="1"/>
  <c r="G86" i="4" s="1"/>
  <c r="C87" i="4" s="1"/>
  <c r="G87" i="4" s="1"/>
  <c r="C88" i="4" s="1"/>
  <c r="G88" i="4" s="1"/>
  <c r="C89" i="4" s="1"/>
  <c r="G89" i="4" s="1"/>
  <c r="C90" i="4" s="1"/>
  <c r="G90" i="4" s="1"/>
  <c r="C91" i="4" s="1"/>
  <c r="G91" i="4" s="1"/>
  <c r="C92" i="4" s="1"/>
  <c r="G92" i="4" s="1"/>
  <c r="C93" i="4" s="1"/>
  <c r="G93" i="4" s="1"/>
  <c r="C94" i="4" s="1"/>
  <c r="G94" i="4" s="1"/>
  <c r="C95" i="4" s="1"/>
  <c r="G95" i="4" s="1"/>
  <c r="C96" i="4" s="1"/>
  <c r="G96" i="4" s="1"/>
  <c r="C97" i="4" s="1"/>
  <c r="G97" i="4" s="1"/>
  <c r="C98" i="4" s="1"/>
  <c r="G98" i="4" s="1"/>
  <c r="C99" i="4" s="1"/>
  <c r="G99" i="4" s="1"/>
  <c r="C100" i="4" s="1"/>
  <c r="G100" i="4" s="1"/>
  <c r="C101" i="4" s="1"/>
  <c r="G101" i="4" s="1"/>
  <c r="C102" i="4" s="1"/>
  <c r="G102" i="4" s="1"/>
  <c r="C103" i="4" s="1"/>
  <c r="G103" i="4" s="1"/>
  <c r="C104" i="4" s="1"/>
  <c r="G104" i="4" s="1"/>
  <c r="C105" i="4" s="1"/>
  <c r="G105" i="4" s="1"/>
  <c r="C106" i="4" s="1"/>
  <c r="G106" i="4" s="1"/>
  <c r="C107" i="4" s="1"/>
  <c r="G107" i="4" s="1"/>
  <c r="C108" i="4" s="1"/>
  <c r="G108" i="4" s="1"/>
  <c r="C109" i="4" s="1"/>
  <c r="G109" i="4" s="1"/>
  <c r="C110" i="4" s="1"/>
  <c r="G110" i="4" s="1"/>
  <c r="C111" i="4" s="1"/>
  <c r="G111" i="4" s="1"/>
  <c r="C112" i="4" s="1"/>
  <c r="G112" i="4" s="1"/>
  <c r="C113" i="4" s="1"/>
  <c r="G113" i="4" s="1"/>
  <c r="C114" i="4" s="1"/>
  <c r="G114" i="4" s="1"/>
  <c r="C115" i="4" s="1"/>
  <c r="G115" i="4" s="1"/>
  <c r="C116" i="4" s="1"/>
  <c r="G116" i="4" s="1"/>
  <c r="C117" i="4" s="1"/>
  <c r="G117" i="4" s="1"/>
  <c r="C118" i="4" s="1"/>
  <c r="G118" i="4" s="1"/>
  <c r="C119" i="4" s="1"/>
  <c r="G119" i="4" s="1"/>
  <c r="C120" i="4" s="1"/>
  <c r="G120" i="4" s="1"/>
  <c r="C121" i="4" s="1"/>
  <c r="G121" i="4" s="1"/>
  <c r="C122" i="4" s="1"/>
  <c r="G122" i="4" s="1"/>
  <c r="C123" i="4" s="1"/>
  <c r="G123" i="4" s="1"/>
  <c r="C124" i="4" s="1"/>
  <c r="G124" i="4" s="1"/>
  <c r="C125" i="4" s="1"/>
  <c r="G125" i="4" s="1"/>
  <c r="C126" i="4" s="1"/>
  <c r="G126" i="4" s="1"/>
  <c r="C127" i="4" s="1"/>
  <c r="G127" i="4" s="1"/>
  <c r="C128" i="4" s="1"/>
  <c r="G128" i="4" s="1"/>
  <c r="C129" i="4" s="1"/>
  <c r="G129" i="4" s="1"/>
  <c r="C130" i="4" s="1"/>
  <c r="G130" i="4" s="1"/>
  <c r="C131" i="4" s="1"/>
  <c r="G131" i="4" s="1"/>
  <c r="C132" i="4" s="1"/>
  <c r="G132" i="4" s="1"/>
  <c r="C133" i="4" s="1"/>
  <c r="G133" i="4" s="1"/>
  <c r="C134" i="4" s="1"/>
  <c r="G134" i="4" s="1"/>
  <c r="Q113" i="4"/>
  <c r="R17" i="4"/>
  <c r="N18" i="4" s="1"/>
  <c r="R18" i="4" s="1"/>
  <c r="N19" i="4" s="1"/>
  <c r="R19" i="4" s="1"/>
  <c r="N20" i="4" s="1"/>
  <c r="R20" i="4" s="1"/>
  <c r="N21" i="4" s="1"/>
  <c r="R21" i="4" s="1"/>
  <c r="N22" i="4" s="1"/>
  <c r="R22" i="4" s="1"/>
  <c r="N23" i="4" s="1"/>
  <c r="R23" i="4" s="1"/>
  <c r="N24" i="4" s="1"/>
  <c r="R24" i="4" s="1"/>
  <c r="N25" i="4" s="1"/>
  <c r="R25" i="4" s="1"/>
  <c r="N26" i="4" s="1"/>
  <c r="R26" i="4" s="1"/>
  <c r="N27" i="4" s="1"/>
  <c r="R27" i="4" s="1"/>
  <c r="N28" i="4" s="1"/>
  <c r="R28" i="4" s="1"/>
  <c r="N29" i="4" s="1"/>
  <c r="R29" i="4" s="1"/>
  <c r="N30" i="4" s="1"/>
  <c r="R30" i="4" s="1"/>
  <c r="N31" i="4" s="1"/>
  <c r="R31" i="4" s="1"/>
  <c r="N32" i="4" s="1"/>
  <c r="R32" i="4" s="1"/>
  <c r="N33" i="4" s="1"/>
  <c r="R33" i="4" s="1"/>
  <c r="N34" i="4" s="1"/>
  <c r="R34" i="4" s="1"/>
  <c r="N35" i="4" s="1"/>
  <c r="R35" i="4" s="1"/>
  <c r="N36" i="4" s="1"/>
  <c r="R36" i="4" s="1"/>
  <c r="N37" i="4" s="1"/>
  <c r="R37" i="4" s="1"/>
  <c r="N38" i="4" s="1"/>
  <c r="R38" i="4" s="1"/>
  <c r="N39" i="4" s="1"/>
  <c r="R39" i="4" s="1"/>
  <c r="N40" i="4" s="1"/>
  <c r="R40" i="4" s="1"/>
  <c r="N41" i="4" s="1"/>
  <c r="R41" i="4" s="1"/>
  <c r="N42" i="4" s="1"/>
  <c r="R42" i="4" s="1"/>
  <c r="N43" i="4" s="1"/>
  <c r="R43" i="4" s="1"/>
  <c r="N44" i="4" s="1"/>
  <c r="R44" i="4" s="1"/>
  <c r="N45" i="4" s="1"/>
  <c r="R45" i="4" s="1"/>
  <c r="N46" i="4" s="1"/>
  <c r="R46" i="4" s="1"/>
  <c r="N47" i="4" s="1"/>
  <c r="R47" i="4" s="1"/>
  <c r="N48" i="4" s="1"/>
  <c r="R48" i="4" s="1"/>
  <c r="N49" i="4" s="1"/>
  <c r="R49" i="4" s="1"/>
  <c r="N50" i="4" s="1"/>
  <c r="R50" i="4" s="1"/>
  <c r="N51" i="4" s="1"/>
  <c r="R51" i="4" s="1"/>
  <c r="N52" i="4" s="1"/>
  <c r="R52" i="4" s="1"/>
  <c r="N53" i="4" s="1"/>
  <c r="R53" i="4" s="1"/>
  <c r="N54" i="4" s="1"/>
  <c r="R54" i="4" s="1"/>
  <c r="N55" i="4" s="1"/>
  <c r="R55" i="4" s="1"/>
  <c r="N56" i="4" s="1"/>
  <c r="R56" i="4" s="1"/>
  <c r="N57" i="4" s="1"/>
  <c r="R57" i="4" s="1"/>
  <c r="N58" i="4" s="1"/>
  <c r="R58" i="4" s="1"/>
  <c r="N59" i="4" s="1"/>
  <c r="R59" i="4" s="1"/>
  <c r="N60" i="4" s="1"/>
  <c r="R60" i="4" s="1"/>
  <c r="N61" i="4" s="1"/>
  <c r="R61" i="4" s="1"/>
  <c r="N62" i="4" s="1"/>
  <c r="R62" i="4" s="1"/>
  <c r="N63" i="4" s="1"/>
  <c r="R63" i="4" s="1"/>
  <c r="N64" i="4" s="1"/>
  <c r="R64" i="4" s="1"/>
  <c r="N65" i="4" s="1"/>
  <c r="R65" i="4" s="1"/>
  <c r="N66" i="4" s="1"/>
  <c r="R66" i="4" s="1"/>
  <c r="N67" i="4" s="1"/>
  <c r="R67" i="4" s="1"/>
  <c r="N68" i="4" s="1"/>
  <c r="R68" i="4" s="1"/>
  <c r="N69" i="4" s="1"/>
  <c r="R69" i="4" s="1"/>
  <c r="N70" i="4" s="1"/>
  <c r="R70" i="4" s="1"/>
  <c r="N71" i="4" s="1"/>
  <c r="R71" i="4" s="1"/>
  <c r="N72" i="4" s="1"/>
  <c r="R72" i="4" s="1"/>
  <c r="N73" i="4" s="1"/>
  <c r="R73" i="4" s="1"/>
  <c r="N74" i="4" s="1"/>
  <c r="R74" i="4" s="1"/>
  <c r="N75" i="4" s="1"/>
  <c r="R75" i="4" s="1"/>
  <c r="N76" i="4" s="1"/>
  <c r="R76" i="4" s="1"/>
  <c r="N77" i="4" s="1"/>
  <c r="R77" i="4" s="1"/>
  <c r="N78" i="4" s="1"/>
  <c r="R78" i="4" s="1"/>
  <c r="N79" i="4" s="1"/>
  <c r="R79" i="4" s="1"/>
  <c r="N80" i="4" s="1"/>
  <c r="R80" i="4" s="1"/>
  <c r="N81" i="4" s="1"/>
  <c r="R81" i="4" s="1"/>
  <c r="N82" i="4" s="1"/>
  <c r="R82" i="4" s="1"/>
  <c r="N83" i="4" s="1"/>
  <c r="R83" i="4" s="1"/>
  <c r="N84" i="4" s="1"/>
  <c r="R84" i="4" s="1"/>
  <c r="N85" i="4" s="1"/>
  <c r="R85" i="4" s="1"/>
  <c r="N86" i="4" s="1"/>
  <c r="R86" i="4" s="1"/>
  <c r="N87" i="4" s="1"/>
  <c r="R87" i="4" s="1"/>
  <c r="N88" i="4" s="1"/>
  <c r="R88" i="4" s="1"/>
  <c r="N89" i="4" s="1"/>
  <c r="R89" i="4" s="1"/>
  <c r="N90" i="4" s="1"/>
  <c r="R90" i="4" s="1"/>
  <c r="N91" i="4" s="1"/>
  <c r="R91" i="4" s="1"/>
  <c r="N92" i="4" s="1"/>
  <c r="R92" i="4" s="1"/>
  <c r="N93" i="4" s="1"/>
  <c r="R93" i="4" s="1"/>
  <c r="N94" i="4" s="1"/>
  <c r="R94" i="4" s="1"/>
  <c r="N95" i="4" s="1"/>
  <c r="R95" i="4" s="1"/>
  <c r="N96" i="4" s="1"/>
  <c r="R96" i="4" s="1"/>
  <c r="N97" i="4" s="1"/>
  <c r="R97" i="4" s="1"/>
  <c r="N98" i="4" s="1"/>
  <c r="R98" i="4" s="1"/>
  <c r="N99" i="4" s="1"/>
  <c r="R99" i="4" s="1"/>
  <c r="N100" i="4" s="1"/>
  <c r="R100" i="4" s="1"/>
  <c r="N101" i="4" s="1"/>
  <c r="R101" i="4" s="1"/>
  <c r="N102" i="4" s="1"/>
  <c r="R102" i="4" s="1"/>
  <c r="N103" i="4" s="1"/>
  <c r="R103" i="4" s="1"/>
  <c r="N104" i="4" s="1"/>
  <c r="R104" i="4" s="1"/>
  <c r="N105" i="4" s="1"/>
  <c r="R105" i="4" s="1"/>
  <c r="N106" i="4" s="1"/>
  <c r="R106" i="4" s="1"/>
  <c r="N107" i="4" s="1"/>
  <c r="R107" i="4" s="1"/>
  <c r="N108" i="4" s="1"/>
  <c r="R108" i="4" s="1"/>
  <c r="N109" i="4" s="1"/>
  <c r="R109" i="4" s="1"/>
  <c r="N110" i="4" s="1"/>
  <c r="R110" i="4" s="1"/>
  <c r="N111" i="4" s="1"/>
  <c r="R111" i="4" s="1"/>
  <c r="N112" i="4" s="1"/>
  <c r="R112" i="4" s="1"/>
  <c r="N113" i="4" s="1"/>
  <c r="R113" i="4" s="1"/>
  <c r="N114" i="4" s="1"/>
  <c r="R114" i="4" s="1"/>
  <c r="N115" i="4" s="1"/>
  <c r="R115" i="4" s="1"/>
  <c r="N116" i="4" s="1"/>
  <c r="R116" i="4" s="1"/>
  <c r="N117" i="4" s="1"/>
  <c r="R117" i="4" s="1"/>
  <c r="N118" i="4" s="1"/>
  <c r="R118" i="4" s="1"/>
  <c r="N119" i="4" s="1"/>
  <c r="R119" i="4" s="1"/>
  <c r="N120" i="4" s="1"/>
  <c r="R120" i="4" s="1"/>
  <c r="N121" i="4" s="1"/>
  <c r="R121" i="4" s="1"/>
  <c r="N122" i="4" s="1"/>
  <c r="R122" i="4" s="1"/>
  <c r="N123" i="4" s="1"/>
  <c r="R123" i="4" s="1"/>
  <c r="N124" i="4" s="1"/>
  <c r="R124" i="4" s="1"/>
  <c r="N125" i="4" s="1"/>
  <c r="R125" i="4" s="1"/>
  <c r="N126" i="4" s="1"/>
  <c r="R126" i="4" s="1"/>
  <c r="N127" i="4" s="1"/>
  <c r="R127" i="4" s="1"/>
  <c r="N128" i="4" s="1"/>
  <c r="R128" i="4" s="1"/>
  <c r="N129" i="4" s="1"/>
  <c r="R129" i="4" s="1"/>
  <c r="N130" i="4" s="1"/>
  <c r="R130" i="4" s="1"/>
  <c r="N131" i="4" s="1"/>
  <c r="R131" i="4" s="1"/>
  <c r="N132" i="4" s="1"/>
  <c r="R132" i="4" s="1"/>
  <c r="N133" i="4" s="1"/>
  <c r="R133" i="4" s="1"/>
  <c r="N134" i="4" s="1"/>
  <c r="R134" i="4" s="1"/>
  <c r="F105" i="4"/>
  <c r="Q111" i="4"/>
  <c r="Q60" i="4"/>
  <c r="F91" i="4"/>
  <c r="Q73" i="4"/>
  <c r="F111" i="4"/>
  <c r="F55" i="4"/>
  <c r="F115" i="4"/>
  <c r="Q75" i="4"/>
  <c r="Q90" i="4"/>
  <c r="F107" i="4"/>
  <c r="F122" i="4"/>
  <c r="Q47" i="4"/>
  <c r="F26" i="4"/>
  <c r="F67" i="4"/>
  <c r="Q77" i="4"/>
  <c r="F124" i="4"/>
  <c r="Q101" i="4"/>
  <c r="Q120" i="4"/>
  <c r="Q31" i="4"/>
  <c r="Q78" i="4"/>
  <c r="F128" i="4"/>
  <c r="F46" i="4"/>
  <c r="Q105" i="4"/>
  <c r="Q24" i="4"/>
  <c r="F76" i="4"/>
  <c r="F121" i="4"/>
  <c r="Q25" i="4"/>
  <c r="F30" i="4"/>
  <c r="F77" i="4"/>
  <c r="Q109" i="4"/>
  <c r="F72" i="4"/>
  <c r="F132" i="4"/>
  <c r="Q44" i="4"/>
  <c r="F20" i="4"/>
  <c r="Q74" i="4"/>
  <c r="F118" i="4"/>
  <c r="Q28" i="4"/>
  <c r="Q70" i="4"/>
  <c r="F130" i="4"/>
  <c r="Q21" i="4"/>
  <c r="F16" i="4"/>
  <c r="F73" i="4"/>
  <c r="Q110" i="4"/>
  <c r="F93" i="4"/>
  <c r="F40" i="4"/>
  <c r="F69" i="4"/>
  <c r="Q93" i="4"/>
  <c r="Q17" i="4"/>
  <c r="Q65" i="4"/>
  <c r="Q124" i="4"/>
  <c r="Q103" i="4"/>
  <c r="F88" i="4"/>
  <c r="F59" i="4"/>
  <c r="F96" i="4"/>
  <c r="Q126" i="4"/>
  <c r="Q67" i="4"/>
  <c r="Q86" i="4"/>
  <c r="Q69" i="4"/>
  <c r="F112" i="4"/>
  <c r="Q49" i="4"/>
  <c r="F66" i="4"/>
  <c r="Q117" i="4"/>
  <c r="F39" i="4"/>
  <c r="F48" i="4"/>
  <c r="Q64" i="4"/>
  <c r="F35" i="4"/>
  <c r="Q45" i="4"/>
  <c r="Q114" i="4"/>
  <c r="Q106" i="4"/>
  <c r="Q46" i="4"/>
  <c r="Q38" i="4"/>
  <c r="F23" i="4"/>
  <c r="Q112" i="4"/>
  <c r="F45" i="4"/>
  <c r="F120" i="4"/>
  <c r="Q43" i="4"/>
  <c r="F87" i="4"/>
  <c r="Q14" i="4"/>
  <c r="Q57" i="4"/>
  <c r="F62" i="4"/>
  <c r="F117" i="4"/>
  <c r="F42" i="4"/>
  <c r="Q76" i="4"/>
  <c r="Q128" i="4"/>
  <c r="Q33" i="4"/>
  <c r="F27" i="4"/>
  <c r="Q40" i="4"/>
  <c r="F106" i="4"/>
  <c r="Q53" i="4"/>
  <c r="Q121" i="4"/>
  <c r="F38" i="4"/>
  <c r="Q94" i="4"/>
  <c r="Q37" i="4"/>
  <c r="F18" i="4"/>
  <c r="F95" i="4"/>
  <c r="F104" i="4"/>
  <c r="F43" i="4"/>
  <c r="F52" i="4"/>
  <c r="Q118" i="4"/>
  <c r="Q30" i="4"/>
  <c r="Q36" i="4"/>
  <c r="Q89" i="4"/>
  <c r="F36" i="4"/>
  <c r="Q97" i="4"/>
  <c r="F14" i="4"/>
  <c r="Q95" i="4"/>
  <c r="F99" i="4"/>
  <c r="F97" i="4"/>
  <c r="Q129" i="4"/>
  <c r="Q50" i="4"/>
  <c r="Q115" i="4"/>
  <c r="F29" i="4"/>
  <c r="Q18" i="4"/>
  <c r="F79" i="4"/>
  <c r="Q19" i="4"/>
  <c r="Q34" i="4"/>
  <c r="Q81" i="4"/>
  <c r="F31" i="4"/>
  <c r="Q132" i="4"/>
  <c r="F103" i="4"/>
  <c r="F92" i="4"/>
  <c r="F125" i="4"/>
  <c r="F49" i="4"/>
  <c r="F113" i="4"/>
  <c r="Q27" i="4"/>
  <c r="F90" i="4"/>
  <c r="Q127" i="4"/>
  <c r="Q123" i="4"/>
  <c r="F33" i="4"/>
  <c r="F71" i="4"/>
  <c r="F80" i="4"/>
  <c r="Q17" i="3"/>
  <c r="Q105" i="3"/>
  <c r="Q46" i="3"/>
  <c r="Q77" i="3"/>
  <c r="Q69" i="3"/>
  <c r="Q43" i="3"/>
  <c r="Q129" i="3"/>
  <c r="Q62" i="3"/>
  <c r="Q33" i="3"/>
  <c r="Q63" i="3"/>
  <c r="Q123" i="3"/>
  <c r="Q37" i="3"/>
  <c r="Q22" i="3"/>
  <c r="Q98" i="3"/>
  <c r="Q27" i="3"/>
  <c r="Q80" i="3"/>
  <c r="Q29" i="3"/>
  <c r="Q47" i="3"/>
  <c r="Q132" i="3"/>
  <c r="R16" i="3"/>
  <c r="N17" i="3" s="1"/>
  <c r="R17" i="3" s="1"/>
  <c r="N18" i="3" s="1"/>
  <c r="R18" i="3" s="1"/>
  <c r="N19" i="3" s="1"/>
  <c r="R19" i="3" s="1"/>
  <c r="N20" i="3" s="1"/>
  <c r="R20" i="3" s="1"/>
  <c r="N21" i="3" s="1"/>
  <c r="Q20" i="3"/>
  <c r="Q66" i="3"/>
  <c r="Q40" i="3"/>
  <c r="Q85" i="3"/>
  <c r="Q93" i="3"/>
  <c r="R21" i="3"/>
  <c r="N22" i="3" s="1"/>
  <c r="R22" i="3" s="1"/>
  <c r="N23" i="3" s="1"/>
  <c r="R23" i="3" s="1"/>
  <c r="N24" i="3" s="1"/>
  <c r="R24" i="3" s="1"/>
  <c r="N25" i="3" s="1"/>
  <c r="R25" i="3" s="1"/>
  <c r="N26" i="3" s="1"/>
  <c r="R26" i="3" s="1"/>
  <c r="N27" i="3" s="1"/>
  <c r="R27" i="3" s="1"/>
  <c r="N28" i="3" s="1"/>
  <c r="R28" i="3" s="1"/>
  <c r="N29" i="3" s="1"/>
  <c r="R29" i="3" s="1"/>
  <c r="N30" i="3" s="1"/>
  <c r="R30" i="3" s="1"/>
  <c r="N31" i="3" s="1"/>
  <c r="R31" i="3" s="1"/>
  <c r="N32" i="3" s="1"/>
  <c r="R32" i="3" s="1"/>
  <c r="N33" i="3" s="1"/>
  <c r="R33" i="3" s="1"/>
  <c r="N34" i="3" s="1"/>
  <c r="R34" i="3" s="1"/>
  <c r="N35" i="3" s="1"/>
  <c r="R35" i="3" s="1"/>
  <c r="N36" i="3" s="1"/>
  <c r="R36" i="3" s="1"/>
  <c r="N37" i="3" s="1"/>
  <c r="R37" i="3" s="1"/>
  <c r="N38" i="3" s="1"/>
  <c r="R38" i="3" s="1"/>
  <c r="N39" i="3" s="1"/>
  <c r="R39" i="3" s="1"/>
  <c r="N40" i="3" s="1"/>
  <c r="R40" i="3" s="1"/>
  <c r="N41" i="3" s="1"/>
  <c r="R41" i="3" s="1"/>
  <c r="N42" i="3" s="1"/>
  <c r="R42" i="3" s="1"/>
  <c r="N43" i="3" s="1"/>
  <c r="R43" i="3" s="1"/>
  <c r="N44" i="3" s="1"/>
  <c r="R44" i="3" s="1"/>
  <c r="N45" i="3" s="1"/>
  <c r="R45" i="3" s="1"/>
  <c r="N46" i="3" s="1"/>
  <c r="R46" i="3" s="1"/>
  <c r="N47" i="3" s="1"/>
  <c r="R47" i="3" s="1"/>
  <c r="N48" i="3" s="1"/>
  <c r="R48" i="3" s="1"/>
  <c r="N49" i="3" s="1"/>
  <c r="R49" i="3" s="1"/>
  <c r="N50" i="3" s="1"/>
  <c r="R50" i="3" s="1"/>
  <c r="N51" i="3" s="1"/>
  <c r="R51" i="3" s="1"/>
  <c r="N52" i="3" s="1"/>
  <c r="R52" i="3" s="1"/>
  <c r="N53" i="3" s="1"/>
  <c r="R53" i="3" s="1"/>
  <c r="N54" i="3" s="1"/>
  <c r="R54" i="3" s="1"/>
  <c r="N55" i="3" s="1"/>
  <c r="R55" i="3" s="1"/>
  <c r="N56" i="3" s="1"/>
  <c r="R56" i="3" s="1"/>
  <c r="N57" i="3" s="1"/>
  <c r="R57" i="3" s="1"/>
  <c r="N58" i="3" s="1"/>
  <c r="R58" i="3" s="1"/>
  <c r="N59" i="3" s="1"/>
  <c r="R59" i="3" s="1"/>
  <c r="N60" i="3" s="1"/>
  <c r="R60" i="3" s="1"/>
  <c r="N61" i="3" s="1"/>
  <c r="R61" i="3" s="1"/>
  <c r="N62" i="3" s="1"/>
  <c r="R62" i="3" s="1"/>
  <c r="N63" i="3" s="1"/>
  <c r="R63" i="3" s="1"/>
  <c r="N64" i="3" s="1"/>
  <c r="R64" i="3" s="1"/>
  <c r="N65" i="3" s="1"/>
  <c r="R65" i="3" s="1"/>
  <c r="N66" i="3" s="1"/>
  <c r="R66" i="3" s="1"/>
  <c r="N67" i="3" s="1"/>
  <c r="R67" i="3" s="1"/>
  <c r="N68" i="3" s="1"/>
  <c r="R68" i="3" s="1"/>
  <c r="N69" i="3" s="1"/>
  <c r="R69" i="3" s="1"/>
  <c r="N70" i="3" s="1"/>
  <c r="R70" i="3" s="1"/>
  <c r="N71" i="3" s="1"/>
  <c r="R71" i="3" s="1"/>
  <c r="N72" i="3" s="1"/>
  <c r="R72" i="3" s="1"/>
  <c r="N73" i="3" s="1"/>
  <c r="R73" i="3" s="1"/>
  <c r="N74" i="3" s="1"/>
  <c r="R74" i="3" s="1"/>
  <c r="N75" i="3" s="1"/>
  <c r="R75" i="3" s="1"/>
  <c r="N76" i="3" s="1"/>
  <c r="R76" i="3" s="1"/>
  <c r="N77" i="3" s="1"/>
  <c r="R77" i="3" s="1"/>
  <c r="N78" i="3" s="1"/>
  <c r="R78" i="3" s="1"/>
  <c r="N79" i="3" s="1"/>
  <c r="R79" i="3" s="1"/>
  <c r="N80" i="3" s="1"/>
  <c r="R80" i="3" s="1"/>
  <c r="N81" i="3" s="1"/>
  <c r="R81" i="3" s="1"/>
  <c r="N82" i="3" s="1"/>
  <c r="R82" i="3" s="1"/>
  <c r="N83" i="3" s="1"/>
  <c r="R83" i="3" s="1"/>
  <c r="N84" i="3" s="1"/>
  <c r="R84" i="3" s="1"/>
  <c r="N85" i="3" s="1"/>
  <c r="R85" i="3" s="1"/>
  <c r="N86" i="3" s="1"/>
  <c r="R86" i="3" s="1"/>
  <c r="N87" i="3" s="1"/>
  <c r="R87" i="3" s="1"/>
  <c r="N88" i="3" s="1"/>
  <c r="R88" i="3" s="1"/>
  <c r="N89" i="3" s="1"/>
  <c r="R89" i="3" s="1"/>
  <c r="N90" i="3" s="1"/>
  <c r="R90" i="3" s="1"/>
  <c r="N91" i="3" s="1"/>
  <c r="R91" i="3" s="1"/>
  <c r="N92" i="3" s="1"/>
  <c r="R92" i="3" s="1"/>
  <c r="N93" i="3" s="1"/>
  <c r="R93" i="3" s="1"/>
  <c r="N94" i="3" s="1"/>
  <c r="R94" i="3" s="1"/>
  <c r="N95" i="3" s="1"/>
  <c r="R95" i="3" s="1"/>
  <c r="N96" i="3" s="1"/>
  <c r="R96" i="3" s="1"/>
  <c r="N97" i="3" s="1"/>
  <c r="R97" i="3" s="1"/>
  <c r="N98" i="3" s="1"/>
  <c r="R98" i="3" s="1"/>
  <c r="N99" i="3" s="1"/>
  <c r="R99" i="3" s="1"/>
  <c r="N100" i="3" s="1"/>
  <c r="R100" i="3" s="1"/>
  <c r="N101" i="3" s="1"/>
  <c r="R101" i="3" s="1"/>
  <c r="N102" i="3" s="1"/>
  <c r="R102" i="3" s="1"/>
  <c r="N103" i="3" s="1"/>
  <c r="R103" i="3" s="1"/>
  <c r="N104" i="3" s="1"/>
  <c r="R104" i="3" s="1"/>
  <c r="N105" i="3" s="1"/>
  <c r="R105" i="3" s="1"/>
  <c r="N106" i="3" s="1"/>
  <c r="R106" i="3" s="1"/>
  <c r="N107" i="3" s="1"/>
  <c r="R107" i="3" s="1"/>
  <c r="N108" i="3" s="1"/>
  <c r="R108" i="3" s="1"/>
  <c r="N109" i="3" s="1"/>
  <c r="R109" i="3" s="1"/>
  <c r="N110" i="3" s="1"/>
  <c r="R110" i="3" s="1"/>
  <c r="N111" i="3" s="1"/>
  <c r="R111" i="3" s="1"/>
  <c r="N112" i="3" s="1"/>
  <c r="R112" i="3" s="1"/>
  <c r="N113" i="3" s="1"/>
  <c r="R113" i="3" s="1"/>
  <c r="N114" i="3" s="1"/>
  <c r="R114" i="3" s="1"/>
  <c r="N115" i="3" s="1"/>
  <c r="R115" i="3" s="1"/>
  <c r="N116" i="3" s="1"/>
  <c r="R116" i="3" s="1"/>
  <c r="N117" i="3" s="1"/>
  <c r="R117" i="3" s="1"/>
  <c r="N118" i="3" s="1"/>
  <c r="R118" i="3" s="1"/>
  <c r="N119" i="3" s="1"/>
  <c r="R119" i="3" s="1"/>
  <c r="N120" i="3" s="1"/>
  <c r="R120" i="3" s="1"/>
  <c r="N121" i="3" s="1"/>
  <c r="R121" i="3" s="1"/>
  <c r="N122" i="3" s="1"/>
  <c r="R122" i="3" s="1"/>
  <c r="N123" i="3" s="1"/>
  <c r="R123" i="3" s="1"/>
  <c r="N124" i="3" s="1"/>
  <c r="R124" i="3" s="1"/>
  <c r="N125" i="3" s="1"/>
  <c r="R125" i="3" s="1"/>
  <c r="N126" i="3" s="1"/>
  <c r="R126" i="3" s="1"/>
  <c r="N127" i="3" s="1"/>
  <c r="R127" i="3" s="1"/>
  <c r="N128" i="3" s="1"/>
  <c r="R128" i="3" s="1"/>
  <c r="N129" i="3" s="1"/>
  <c r="R129" i="3" s="1"/>
  <c r="N130" i="3" s="1"/>
  <c r="R130" i="3" s="1"/>
  <c r="N131" i="3" s="1"/>
  <c r="R131" i="3" s="1"/>
  <c r="N132" i="3" s="1"/>
  <c r="R132" i="3" s="1"/>
  <c r="N133" i="3" s="1"/>
  <c r="R133" i="3" s="1"/>
  <c r="N134" i="3" s="1"/>
  <c r="R134" i="3" s="1"/>
  <c r="Q16" i="3"/>
  <c r="Q59" i="3"/>
  <c r="Q36" i="3"/>
  <c r="Q103" i="3"/>
  <c r="Q64" i="3"/>
  <c r="Q32" i="3"/>
  <c r="Q122" i="3"/>
  <c r="Q48" i="3"/>
  <c r="Q118" i="3"/>
  <c r="Q15" i="3"/>
  <c r="Q50" i="3"/>
  <c r="Q81" i="3"/>
  <c r="Q117" i="3"/>
  <c r="Q24" i="3"/>
  <c r="Q111" i="3"/>
  <c r="Q89" i="3"/>
  <c r="Q120" i="3"/>
  <c r="Q95" i="3"/>
  <c r="Q14" i="3"/>
  <c r="Q110" i="3"/>
  <c r="Q21" i="3"/>
  <c r="Q60" i="3"/>
  <c r="Q100" i="3"/>
  <c r="Q90" i="3"/>
  <c r="Q75" i="3"/>
  <c r="Q99" i="3"/>
  <c r="Q34" i="3"/>
  <c r="Q31" i="3"/>
  <c r="Q72" i="3"/>
  <c r="Q26" i="3"/>
  <c r="Q115" i="3"/>
  <c r="Q68" i="3"/>
  <c r="Q108" i="3"/>
  <c r="Q116" i="3"/>
  <c r="Q130" i="3"/>
  <c r="Q106" i="3"/>
  <c r="Q78" i="3"/>
  <c r="Q134" i="3"/>
  <c r="Q25" i="3"/>
  <c r="Q39" i="3"/>
  <c r="Q125" i="3"/>
  <c r="Q52" i="3"/>
  <c r="Q92" i="3"/>
  <c r="Q53" i="3"/>
  <c r="Q91" i="3"/>
  <c r="Q124" i="3"/>
  <c r="Q102" i="3"/>
  <c r="Q79" i="3"/>
  <c r="Q28" i="3"/>
  <c r="Q88" i="3"/>
  <c r="Q127" i="3"/>
  <c r="Q86" i="3"/>
  <c r="Q104" i="3"/>
  <c r="Q128" i="3"/>
  <c r="Q74" i="3"/>
  <c r="Q121" i="3"/>
  <c r="Q49" i="3"/>
  <c r="Q51" i="3"/>
  <c r="Q54" i="3"/>
  <c r="F121" i="2"/>
  <c r="F68" i="2"/>
  <c r="F126" i="2"/>
  <c r="F88" i="2"/>
  <c r="F69" i="2"/>
  <c r="F110" i="2"/>
  <c r="F72" i="2"/>
  <c r="F53" i="2"/>
  <c r="F130" i="2"/>
  <c r="F137" i="2"/>
  <c r="F102" i="2"/>
  <c r="F64" i="2"/>
  <c r="F122" i="2"/>
  <c r="F129" i="2"/>
  <c r="F94" i="2"/>
  <c r="F56" i="2"/>
  <c r="F114" i="2"/>
  <c r="F86" i="2"/>
  <c r="F48" i="2"/>
  <c r="F106" i="2"/>
  <c r="F113" i="2"/>
  <c r="F78" i="2"/>
  <c r="F40" i="2"/>
  <c r="F98" i="2"/>
  <c r="F105" i="2"/>
  <c r="F70" i="2"/>
  <c r="F32" i="2"/>
  <c r="F90" i="2"/>
  <c r="F97" i="2"/>
  <c r="F82" i="2"/>
  <c r="F89" i="2"/>
  <c r="F123" i="2"/>
  <c r="F125" i="2"/>
  <c r="F74" i="2"/>
  <c r="F81" i="2"/>
  <c r="F115" i="2"/>
  <c r="F136" i="2"/>
  <c r="F117" i="2"/>
  <c r="F66" i="2"/>
  <c r="F73" i="2"/>
  <c r="F128" i="2"/>
  <c r="F109" i="2"/>
  <c r="F58" i="2"/>
  <c r="F65" i="2"/>
  <c r="F92" i="2"/>
  <c r="F57" i="2"/>
  <c r="F112" i="2"/>
  <c r="F93" i="2"/>
  <c r="F84" i="2"/>
  <c r="F49" i="2"/>
  <c r="F104" i="2"/>
  <c r="F85" i="2"/>
  <c r="D52" i="2"/>
  <c r="F52" i="2" s="1"/>
  <c r="D44" i="2"/>
  <c r="F44" i="2" s="1"/>
  <c r="D36" i="2"/>
  <c r="F36" i="2" s="1"/>
  <c r="D28" i="2"/>
  <c r="F28" i="2" s="1"/>
  <c r="D20" i="2"/>
  <c r="F20" i="2" s="1"/>
  <c r="D91" i="2"/>
  <c r="F91" i="2" s="1"/>
  <c r="D25" i="2"/>
  <c r="F25" i="2" s="1"/>
  <c r="D17" i="2"/>
  <c r="F17" i="2" s="1"/>
  <c r="D43" i="2"/>
  <c r="F43" i="2" s="1"/>
  <c r="D41" i="2"/>
  <c r="F41" i="2" s="1"/>
  <c r="D33" i="2"/>
  <c r="F33" i="2" s="1"/>
  <c r="D99" i="2"/>
  <c r="F99" i="2" s="1"/>
  <c r="D35" i="2"/>
  <c r="F35" i="2" s="1"/>
  <c r="D19" i="2"/>
  <c r="F19" i="2" s="1"/>
  <c r="D111" i="2"/>
  <c r="C17" i="2"/>
  <c r="G17" i="2" s="1"/>
  <c r="C18" i="2" s="1"/>
  <c r="G18" i="2" s="1"/>
  <c r="C19" i="2" s="1"/>
  <c r="G19" i="2" s="1"/>
  <c r="C20" i="2" s="1"/>
  <c r="G20" i="2" s="1"/>
  <c r="C21" i="2" s="1"/>
  <c r="G21" i="2" s="1"/>
  <c r="C22" i="2" s="1"/>
  <c r="G22" i="2" s="1"/>
  <c r="C23" i="2" s="1"/>
  <c r="G23" i="2" s="1"/>
  <c r="C24" i="2" s="1"/>
  <c r="G24" i="2" s="1"/>
  <c r="C25" i="2" s="1"/>
  <c r="G25" i="2" s="1"/>
  <c r="C26" i="2" s="1"/>
  <c r="G26" i="2" s="1"/>
  <c r="C27" i="2" s="1"/>
  <c r="G27" i="2" s="1"/>
  <c r="C28" i="2" s="1"/>
  <c r="G28" i="2" s="1"/>
  <c r="C29" i="2" s="1"/>
  <c r="G29" i="2" s="1"/>
  <c r="C30" i="2" s="1"/>
  <c r="G30" i="2" s="1"/>
  <c r="C31" i="2" s="1"/>
  <c r="D38" i="2"/>
  <c r="F38" i="2" s="1"/>
  <c r="D83" i="2"/>
  <c r="F83" i="2" s="1"/>
  <c r="D67" i="2"/>
  <c r="F67" i="2" s="1"/>
  <c r="D103" i="2"/>
  <c r="D54" i="2"/>
  <c r="F54" i="2" s="1"/>
  <c r="D46" i="2"/>
  <c r="F46" i="2" s="1"/>
  <c r="D30" i="2"/>
  <c r="F30" i="2" s="1"/>
  <c r="D22" i="2"/>
  <c r="F22" i="2" s="1"/>
  <c r="D51" i="2"/>
  <c r="F51" i="2" s="1"/>
  <c r="D27" i="2"/>
  <c r="F27" i="2" s="1"/>
  <c r="D119" i="2"/>
  <c r="D31" i="2"/>
  <c r="D107" i="2"/>
  <c r="F107" i="2" s="1"/>
  <c r="D75" i="2"/>
  <c r="F75" i="2" s="1"/>
  <c r="D59" i="2"/>
  <c r="F59" i="2" s="1"/>
  <c r="E127" i="2"/>
  <c r="E111" i="2"/>
  <c r="D18" i="2"/>
  <c r="F18" i="2" s="1"/>
  <c r="E135" i="2"/>
  <c r="E119" i="2"/>
  <c r="E95" i="2"/>
  <c r="E87" i="2"/>
  <c r="E47" i="2"/>
  <c r="E39" i="2"/>
  <c r="D127" i="2"/>
  <c r="F127" i="2" s="1"/>
  <c r="D29" i="2"/>
  <c r="F29" i="2" s="1"/>
  <c r="E103" i="2"/>
  <c r="E79" i="2"/>
  <c r="E55" i="2"/>
  <c r="E23" i="2"/>
  <c r="D47" i="2"/>
  <c r="D45" i="2"/>
  <c r="F45" i="2" s="1"/>
  <c r="D37" i="2"/>
  <c r="F37" i="2" s="1"/>
  <c r="D21" i="2"/>
  <c r="F21" i="2" s="1"/>
  <c r="D135" i="2"/>
  <c r="F135" i="2" s="1"/>
  <c r="D87" i="2"/>
  <c r="D71" i="2"/>
  <c r="D34" i="2"/>
  <c r="F34" i="2" s="1"/>
  <c r="E71" i="2"/>
  <c r="E31" i="2"/>
  <c r="D79" i="2"/>
  <c r="D63" i="2"/>
  <c r="F63" i="2" s="1"/>
  <c r="D23" i="2"/>
  <c r="F23" i="2" s="1"/>
  <c r="D50" i="2"/>
  <c r="F50" i="2" s="1"/>
  <c r="D42" i="2"/>
  <c r="F42" i="2" s="1"/>
  <c r="D26" i="2"/>
  <c r="F26" i="2" s="1"/>
  <c r="E63" i="2"/>
  <c r="D95" i="2"/>
  <c r="D55" i="2"/>
  <c r="D39" i="2"/>
  <c r="F31" i="2" l="1"/>
  <c r="F39" i="2"/>
  <c r="F71" i="2"/>
  <c r="F87" i="2"/>
  <c r="F119" i="2"/>
  <c r="F79" i="2"/>
  <c r="F103" i="2"/>
  <c r="G31" i="2"/>
  <c r="C32" i="2" s="1"/>
  <c r="G32" i="2" s="1"/>
  <c r="C33" i="2" s="1"/>
  <c r="G33" i="2" s="1"/>
  <c r="C34" i="2" s="1"/>
  <c r="G34" i="2" s="1"/>
  <c r="C35" i="2" s="1"/>
  <c r="G35" i="2" s="1"/>
  <c r="C36" i="2" s="1"/>
  <c r="G36" i="2" s="1"/>
  <c r="C37" i="2" s="1"/>
  <c r="G37" i="2" s="1"/>
  <c r="C38" i="2" s="1"/>
  <c r="G38" i="2" s="1"/>
  <c r="C39" i="2" s="1"/>
  <c r="G39" i="2" s="1"/>
  <c r="C40" i="2" s="1"/>
  <c r="G40" i="2" s="1"/>
  <c r="C41" i="2" s="1"/>
  <c r="G41" i="2" s="1"/>
  <c r="C42" i="2" s="1"/>
  <c r="G42" i="2" s="1"/>
  <c r="C43" i="2" s="1"/>
  <c r="G43" i="2" s="1"/>
  <c r="C44" i="2" s="1"/>
  <c r="G44" i="2" s="1"/>
  <c r="C45" i="2" s="1"/>
  <c r="G45" i="2" s="1"/>
  <c r="C46" i="2" s="1"/>
  <c r="G46" i="2" s="1"/>
  <c r="C47" i="2" s="1"/>
  <c r="G47" i="2" s="1"/>
  <c r="C48" i="2" s="1"/>
  <c r="G48" i="2" s="1"/>
  <c r="C49" i="2" s="1"/>
  <c r="G49" i="2" s="1"/>
  <c r="C50" i="2" s="1"/>
  <c r="G50" i="2" s="1"/>
  <c r="C51" i="2" s="1"/>
  <c r="G51" i="2" s="1"/>
  <c r="C52" i="2" s="1"/>
  <c r="G52" i="2" s="1"/>
  <c r="C53" i="2" s="1"/>
  <c r="G53" i="2" s="1"/>
  <c r="C54" i="2" s="1"/>
  <c r="G54" i="2" s="1"/>
  <c r="C55" i="2" s="1"/>
  <c r="G55" i="2" s="1"/>
  <c r="C56" i="2" s="1"/>
  <c r="G56" i="2" s="1"/>
  <c r="C57" i="2" s="1"/>
  <c r="G57" i="2" s="1"/>
  <c r="C58" i="2" s="1"/>
  <c r="G58" i="2" s="1"/>
  <c r="C59" i="2" s="1"/>
  <c r="G59" i="2" s="1"/>
  <c r="C60" i="2" s="1"/>
  <c r="G60" i="2" s="1"/>
  <c r="C61" i="2" s="1"/>
  <c r="G61" i="2" s="1"/>
  <c r="C62" i="2" s="1"/>
  <c r="G62" i="2" s="1"/>
  <c r="C63" i="2" s="1"/>
  <c r="G63" i="2" s="1"/>
  <c r="C64" i="2" s="1"/>
  <c r="G64" i="2" s="1"/>
  <c r="C65" i="2" s="1"/>
  <c r="G65" i="2" s="1"/>
  <c r="C66" i="2" s="1"/>
  <c r="G66" i="2" s="1"/>
  <c r="C67" i="2" s="1"/>
  <c r="G67" i="2" s="1"/>
  <c r="C68" i="2" s="1"/>
  <c r="G68" i="2" s="1"/>
  <c r="C69" i="2" s="1"/>
  <c r="G69" i="2" s="1"/>
  <c r="C70" i="2" s="1"/>
  <c r="G70" i="2" s="1"/>
  <c r="C71" i="2" s="1"/>
  <c r="G71" i="2" s="1"/>
  <c r="C72" i="2" s="1"/>
  <c r="G72" i="2" s="1"/>
  <c r="C73" i="2" s="1"/>
  <c r="G73" i="2" s="1"/>
  <c r="C74" i="2" s="1"/>
  <c r="G74" i="2" s="1"/>
  <c r="C75" i="2" s="1"/>
  <c r="G75" i="2" s="1"/>
  <c r="C76" i="2" s="1"/>
  <c r="G76" i="2" s="1"/>
  <c r="C77" i="2" s="1"/>
  <c r="G77" i="2" s="1"/>
  <c r="C78" i="2" s="1"/>
  <c r="G78" i="2" s="1"/>
  <c r="C79" i="2" s="1"/>
  <c r="G79" i="2" s="1"/>
  <c r="C80" i="2" s="1"/>
  <c r="G80" i="2" s="1"/>
  <c r="C81" i="2" s="1"/>
  <c r="G81" i="2" s="1"/>
  <c r="C82" i="2" s="1"/>
  <c r="G82" i="2" s="1"/>
  <c r="C83" i="2" s="1"/>
  <c r="G83" i="2" s="1"/>
  <c r="C84" i="2" s="1"/>
  <c r="G84" i="2" s="1"/>
  <c r="C85" i="2" s="1"/>
  <c r="G85" i="2" s="1"/>
  <c r="C86" i="2" s="1"/>
  <c r="G86" i="2" s="1"/>
  <c r="C87" i="2" s="1"/>
  <c r="G87" i="2" s="1"/>
  <c r="C88" i="2" s="1"/>
  <c r="G88" i="2" s="1"/>
  <c r="C89" i="2" s="1"/>
  <c r="G89" i="2" s="1"/>
  <c r="C90" i="2" s="1"/>
  <c r="G90" i="2" s="1"/>
  <c r="C91" i="2" s="1"/>
  <c r="G91" i="2" s="1"/>
  <c r="C92" i="2" s="1"/>
  <c r="G92" i="2" s="1"/>
  <c r="C93" i="2" s="1"/>
  <c r="G93" i="2" s="1"/>
  <c r="C94" i="2" s="1"/>
  <c r="G94" i="2" s="1"/>
  <c r="C95" i="2" s="1"/>
  <c r="G95" i="2" s="1"/>
  <c r="C96" i="2" s="1"/>
  <c r="G96" i="2" s="1"/>
  <c r="C97" i="2" s="1"/>
  <c r="G97" i="2" s="1"/>
  <c r="C98" i="2" s="1"/>
  <c r="G98" i="2" s="1"/>
  <c r="C99" i="2" s="1"/>
  <c r="G99" i="2" s="1"/>
  <c r="C100" i="2" s="1"/>
  <c r="G100" i="2" s="1"/>
  <c r="C101" i="2" s="1"/>
  <c r="G101" i="2" s="1"/>
  <c r="C102" i="2" s="1"/>
  <c r="G102" i="2" s="1"/>
  <c r="C103" i="2" s="1"/>
  <c r="G103" i="2" s="1"/>
  <c r="C104" i="2" s="1"/>
  <c r="G104" i="2" s="1"/>
  <c r="C105" i="2" s="1"/>
  <c r="G105" i="2" s="1"/>
  <c r="C106" i="2" s="1"/>
  <c r="G106" i="2" s="1"/>
  <c r="C107" i="2" s="1"/>
  <c r="G107" i="2" s="1"/>
  <c r="C108" i="2" s="1"/>
  <c r="G108" i="2" s="1"/>
  <c r="C109" i="2" s="1"/>
  <c r="G109" i="2" s="1"/>
  <c r="C110" i="2" s="1"/>
  <c r="G110" i="2" s="1"/>
  <c r="C111" i="2" s="1"/>
  <c r="G111" i="2" s="1"/>
  <c r="C112" i="2" s="1"/>
  <c r="G112" i="2" s="1"/>
  <c r="C113" i="2" s="1"/>
  <c r="G113" i="2" s="1"/>
  <c r="C114" i="2" s="1"/>
  <c r="G114" i="2" s="1"/>
  <c r="C115" i="2" s="1"/>
  <c r="G115" i="2" s="1"/>
  <c r="C116" i="2" s="1"/>
  <c r="G116" i="2" s="1"/>
  <c r="C117" i="2" s="1"/>
  <c r="G117" i="2" s="1"/>
  <c r="C118" i="2" s="1"/>
  <c r="G118" i="2" s="1"/>
  <c r="C119" i="2" s="1"/>
  <c r="G119" i="2" s="1"/>
  <c r="C120" i="2" s="1"/>
  <c r="G120" i="2" s="1"/>
  <c r="C121" i="2" s="1"/>
  <c r="G121" i="2" s="1"/>
  <c r="C122" i="2" s="1"/>
  <c r="G122" i="2" s="1"/>
  <c r="C123" i="2" s="1"/>
  <c r="G123" i="2" s="1"/>
  <c r="C124" i="2" s="1"/>
  <c r="G124" i="2" s="1"/>
  <c r="C125" i="2" s="1"/>
  <c r="G125" i="2" s="1"/>
  <c r="C126" i="2" s="1"/>
  <c r="G126" i="2" s="1"/>
  <c r="C127" i="2" s="1"/>
  <c r="G127" i="2" s="1"/>
  <c r="C128" i="2" s="1"/>
  <c r="G128" i="2" s="1"/>
  <c r="C129" i="2" s="1"/>
  <c r="G129" i="2" s="1"/>
  <c r="C130" i="2" s="1"/>
  <c r="G130" i="2" s="1"/>
  <c r="C131" i="2" s="1"/>
  <c r="G131" i="2" s="1"/>
  <c r="C132" i="2" s="1"/>
  <c r="G132" i="2" s="1"/>
  <c r="C133" i="2" s="1"/>
  <c r="G133" i="2" s="1"/>
  <c r="C134" i="2" s="1"/>
  <c r="G134" i="2" s="1"/>
  <c r="C135" i="2" s="1"/>
  <c r="G135" i="2" s="1"/>
  <c r="C136" i="2" s="1"/>
  <c r="G136" i="2" s="1"/>
  <c r="C137" i="2" s="1"/>
  <c r="G137" i="2" s="1"/>
  <c r="F95" i="2"/>
  <c r="F47" i="2"/>
  <c r="F111" i="2"/>
  <c r="F55" i="2"/>
  <c r="F16" i="1" l="1"/>
  <c r="C14" i="3" l="1"/>
  <c r="E20" i="3"/>
  <c r="E25" i="3"/>
  <c r="E59" i="3"/>
  <c r="D53" i="3"/>
  <c r="E31" i="3"/>
  <c r="E37" i="3"/>
  <c r="D31" i="3"/>
  <c r="F31" i="3" s="1"/>
  <c r="D25" i="3"/>
  <c r="F25" i="3" s="1"/>
  <c r="E14" i="3"/>
  <c r="E113" i="3"/>
  <c r="E18" i="3"/>
  <c r="E82" i="3"/>
  <c r="E117" i="3"/>
  <c r="D82" i="3"/>
  <c r="F82" i="3" s="1"/>
  <c r="D97" i="3"/>
  <c r="D27" i="3"/>
  <c r="E89" i="3"/>
  <c r="E112" i="3"/>
  <c r="E48" i="3"/>
  <c r="E115" i="3"/>
  <c r="D23" i="3"/>
  <c r="E41" i="3"/>
  <c r="D119" i="3"/>
  <c r="D64" i="3"/>
  <c r="E107" i="3"/>
  <c r="E93" i="3"/>
  <c r="E98" i="3"/>
  <c r="E129" i="3"/>
  <c r="D80" i="3"/>
  <c r="D58" i="3"/>
  <c r="E46" i="3"/>
  <c r="D86" i="3"/>
  <c r="D51" i="3"/>
  <c r="E45" i="3"/>
  <c r="E71" i="3"/>
  <c r="E94" i="3"/>
  <c r="E108" i="3"/>
  <c r="E44" i="3"/>
  <c r="E111" i="3"/>
  <c r="D38" i="3"/>
  <c r="E133" i="3"/>
  <c r="E29" i="3"/>
  <c r="D111" i="3"/>
  <c r="E49" i="3"/>
  <c r="E40" i="3"/>
  <c r="E15" i="3"/>
  <c r="E67" i="3"/>
  <c r="D55" i="3"/>
  <c r="D125" i="3"/>
  <c r="D66" i="3"/>
  <c r="D50" i="3"/>
  <c r="D95" i="3"/>
  <c r="D76" i="3"/>
  <c r="D102" i="3"/>
  <c r="D24" i="3"/>
  <c r="E30" i="3"/>
  <c r="E81" i="3"/>
  <c r="E104" i="3"/>
  <c r="D83" i="3"/>
  <c r="D85" i="3"/>
  <c r="D14" i="3"/>
  <c r="F14" i="3" s="1"/>
  <c r="D72" i="3"/>
  <c r="D99" i="3"/>
  <c r="D56" i="3"/>
  <c r="E54" i="3"/>
  <c r="E130" i="3"/>
  <c r="D84" i="3"/>
  <c r="D112" i="3"/>
  <c r="F112" i="3" s="1"/>
  <c r="E86" i="3"/>
  <c r="E100" i="3"/>
  <c r="E36" i="3"/>
  <c r="E103" i="3"/>
  <c r="D41" i="3"/>
  <c r="F41" i="3" s="1"/>
  <c r="E109" i="3"/>
  <c r="D67" i="3"/>
  <c r="E19" i="3"/>
  <c r="D116" i="3"/>
  <c r="D90" i="3"/>
  <c r="D49" i="3"/>
  <c r="F49" i="3" s="1"/>
  <c r="D81" i="3"/>
  <c r="E17" i="3"/>
  <c r="D71" i="3"/>
  <c r="D30" i="3"/>
  <c r="F30" i="3" s="1"/>
  <c r="D89" i="3"/>
  <c r="F89" i="3" s="1"/>
  <c r="E33" i="3"/>
  <c r="D117" i="3"/>
  <c r="E96" i="3"/>
  <c r="E32" i="3"/>
  <c r="E99" i="3"/>
  <c r="E114" i="3"/>
  <c r="E85" i="3"/>
  <c r="D34" i="3"/>
  <c r="E57" i="3"/>
  <c r="E21" i="3"/>
  <c r="D115" i="3"/>
  <c r="F115" i="3" s="1"/>
  <c r="D104" i="3"/>
  <c r="E92" i="3"/>
  <c r="E28" i="3"/>
  <c r="E95" i="3"/>
  <c r="D44" i="3"/>
  <c r="F44" i="3" s="1"/>
  <c r="E70" i="3"/>
  <c r="D26" i="3"/>
  <c r="D93" i="3"/>
  <c r="F93" i="3" s="1"/>
  <c r="D114" i="3"/>
  <c r="F114" i="3" s="1"/>
  <c r="D37" i="3"/>
  <c r="F37" i="3" s="1"/>
  <c r="D118" i="3"/>
  <c r="D57" i="3"/>
  <c r="D40" i="3"/>
  <c r="E22" i="3"/>
  <c r="D42" i="3"/>
  <c r="D79" i="3"/>
  <c r="D33" i="3"/>
  <c r="D94" i="3"/>
  <c r="F94" i="3" s="1"/>
  <c r="E122" i="3"/>
  <c r="D109" i="3"/>
  <c r="F109" i="3" s="1"/>
  <c r="E88" i="3"/>
  <c r="E24" i="3"/>
  <c r="E91" i="3"/>
  <c r="D133" i="3"/>
  <c r="F133" i="3" s="1"/>
  <c r="E58" i="3"/>
  <c r="D121" i="3"/>
  <c r="D46" i="3"/>
  <c r="E43" i="3"/>
  <c r="E63" i="3"/>
  <c r="D28" i="3"/>
  <c r="F28" i="3" s="1"/>
  <c r="D74" i="3"/>
  <c r="D59" i="3"/>
  <c r="F59" i="3" s="1"/>
  <c r="E84" i="3"/>
  <c r="E134" i="3"/>
  <c r="E87" i="3"/>
  <c r="E47" i="3"/>
  <c r="D15" i="3"/>
  <c r="E73" i="3"/>
  <c r="D29" i="3"/>
  <c r="F29" i="3" s="1"/>
  <c r="D129" i="3"/>
  <c r="E125" i="3"/>
  <c r="E66" i="3"/>
  <c r="D69" i="3"/>
  <c r="D45" i="3"/>
  <c r="F45" i="3" s="1"/>
  <c r="D132" i="3"/>
  <c r="D36" i="3"/>
  <c r="F36" i="3" s="1"/>
  <c r="E80" i="3"/>
  <c r="D134" i="3"/>
  <c r="F134" i="3" s="1"/>
  <c r="E83" i="3"/>
  <c r="D70" i="3"/>
  <c r="D19" i="3"/>
  <c r="E78" i="3"/>
  <c r="E101" i="3"/>
  <c r="E61" i="3"/>
  <c r="E90" i="3"/>
  <c r="E77" i="3"/>
  <c r="D107" i="3"/>
  <c r="F107" i="3" s="1"/>
  <c r="E62" i="3"/>
  <c r="E76" i="3"/>
  <c r="D130" i="3"/>
  <c r="F130" i="3" s="1"/>
  <c r="E79" i="3"/>
  <c r="E23" i="3"/>
  <c r="D32" i="3"/>
  <c r="F32" i="3" s="1"/>
  <c r="E106" i="3"/>
  <c r="E118" i="3"/>
  <c r="D113" i="3"/>
  <c r="F113" i="3" s="1"/>
  <c r="D87" i="3"/>
  <c r="F87" i="3" s="1"/>
  <c r="D48" i="3"/>
  <c r="F48" i="3" s="1"/>
  <c r="E97" i="3"/>
  <c r="E39" i="3"/>
  <c r="D47" i="3"/>
  <c r="F47" i="3" s="1"/>
  <c r="E72" i="3"/>
  <c r="D126" i="3"/>
  <c r="E75" i="3"/>
  <c r="D73" i="3"/>
  <c r="F73" i="3" s="1"/>
  <c r="D96" i="3"/>
  <c r="F96" i="3" s="1"/>
  <c r="D18" i="3"/>
  <c r="F18" i="3" s="1"/>
  <c r="D103" i="3"/>
  <c r="F103" i="3" s="1"/>
  <c r="E35" i="3"/>
  <c r="D88" i="3"/>
  <c r="F88" i="3" s="1"/>
  <c r="D52" i="3"/>
  <c r="D22" i="3"/>
  <c r="D128" i="3"/>
  <c r="E128" i="3"/>
  <c r="E131" i="3"/>
  <c r="D78" i="3"/>
  <c r="F78" i="3" s="1"/>
  <c r="E102" i="3"/>
  <c r="D62" i="3"/>
  <c r="F62" i="3" s="1"/>
  <c r="E65" i="3"/>
  <c r="E132" i="3"/>
  <c r="E68" i="3"/>
  <c r="D122" i="3"/>
  <c r="F122" i="3" s="1"/>
  <c r="D131" i="3"/>
  <c r="D101" i="3"/>
  <c r="F101" i="3" s="1"/>
  <c r="E51" i="3"/>
  <c r="E50" i="3"/>
  <c r="E64" i="3"/>
  <c r="D127" i="3"/>
  <c r="D35" i="3"/>
  <c r="D110" i="3"/>
  <c r="E34" i="3"/>
  <c r="D54" i="3"/>
  <c r="F54" i="3" s="1"/>
  <c r="D108" i="3"/>
  <c r="F108" i="3" s="1"/>
  <c r="D105" i="3"/>
  <c r="D17" i="3"/>
  <c r="F17" i="3" s="1"/>
  <c r="E74" i="3"/>
  <c r="D39" i="3"/>
  <c r="F39" i="3" s="1"/>
  <c r="D120" i="3"/>
  <c r="D65" i="3"/>
  <c r="D16" i="3"/>
  <c r="E124" i="3"/>
  <c r="E60" i="3"/>
  <c r="E127" i="3"/>
  <c r="D123" i="3"/>
  <c r="D106" i="3"/>
  <c r="E55" i="3"/>
  <c r="D43" i="3"/>
  <c r="F43" i="3" s="1"/>
  <c r="D124" i="3"/>
  <c r="E69" i="3"/>
  <c r="E27" i="3"/>
  <c r="D77" i="3"/>
  <c r="F77" i="3" s="1"/>
  <c r="E110" i="3"/>
  <c r="D92" i="3"/>
  <c r="F92" i="3" s="1"/>
  <c r="E42" i="3"/>
  <c r="E119" i="3"/>
  <c r="D60" i="3"/>
  <c r="D63" i="3"/>
  <c r="F63" i="3" s="1"/>
  <c r="E16" i="3"/>
  <c r="D21" i="3"/>
  <c r="E105" i="3"/>
  <c r="E126" i="3"/>
  <c r="D20" i="3"/>
  <c r="F20" i="3" s="1"/>
  <c r="E53" i="3"/>
  <c r="E120" i="3"/>
  <c r="E56" i="3"/>
  <c r="E123" i="3"/>
  <c r="E38" i="3"/>
  <c r="D61" i="3"/>
  <c r="F61" i="3" s="1"/>
  <c r="D98" i="3"/>
  <c r="F98" i="3" s="1"/>
  <c r="D75" i="3"/>
  <c r="E121" i="3"/>
  <c r="D100" i="3"/>
  <c r="F100" i="3" s="1"/>
  <c r="D68" i="3"/>
  <c r="E116" i="3"/>
  <c r="E52" i="3"/>
  <c r="D91" i="3"/>
  <c r="E26" i="3"/>
  <c r="F40" i="3" l="1"/>
  <c r="F129" i="3"/>
  <c r="F117" i="3"/>
  <c r="F19" i="3"/>
  <c r="F91" i="3"/>
  <c r="F22" i="3"/>
  <c r="F46" i="3"/>
  <c r="F118" i="3"/>
  <c r="F126" i="3"/>
  <c r="F105" i="3"/>
  <c r="F124" i="3"/>
  <c r="F15" i="3"/>
  <c r="F21" i="3"/>
  <c r="F16" i="3"/>
  <c r="F60" i="3"/>
  <c r="F67" i="3"/>
  <c r="F106" i="3"/>
  <c r="F71" i="3"/>
  <c r="F79" i="3"/>
  <c r="F99" i="3"/>
  <c r="F97" i="3"/>
  <c r="F68" i="3"/>
  <c r="F74" i="3"/>
  <c r="F42" i="3"/>
  <c r="F90" i="3"/>
  <c r="F72" i="3"/>
  <c r="F58" i="3"/>
  <c r="F116" i="3"/>
  <c r="F80" i="3"/>
  <c r="F65" i="3"/>
  <c r="F131" i="3"/>
  <c r="F132" i="3"/>
  <c r="F34" i="3"/>
  <c r="F85" i="3"/>
  <c r="F75" i="3"/>
  <c r="F120" i="3"/>
  <c r="F57" i="3"/>
  <c r="F83" i="3"/>
  <c r="F111" i="3"/>
  <c r="F69" i="3"/>
  <c r="F121" i="3"/>
  <c r="F38" i="3"/>
  <c r="F64" i="3"/>
  <c r="F24" i="3"/>
  <c r="F119" i="3"/>
  <c r="F26" i="3"/>
  <c r="F102" i="3"/>
  <c r="F76" i="3"/>
  <c r="F23" i="3"/>
  <c r="F95" i="3"/>
  <c r="F53" i="3"/>
  <c r="F84" i="3"/>
  <c r="F50" i="3"/>
  <c r="F35" i="3"/>
  <c r="F128" i="3"/>
  <c r="F66" i="3"/>
  <c r="F110" i="3"/>
  <c r="F123" i="3"/>
  <c r="F127" i="3"/>
  <c r="F70" i="3"/>
  <c r="F125" i="3"/>
  <c r="F51" i="3"/>
  <c r="F52" i="3"/>
  <c r="F33" i="3"/>
  <c r="F104" i="3"/>
  <c r="F81" i="3"/>
  <c r="F56" i="3"/>
  <c r="F55" i="3"/>
  <c r="F86" i="3"/>
  <c r="F27" i="3"/>
  <c r="G14" i="3"/>
  <c r="C15" i="3" s="1"/>
  <c r="G15" i="3" s="1"/>
  <c r="C16" i="3" s="1"/>
  <c r="G16" i="3" s="1"/>
  <c r="C17" i="3" s="1"/>
  <c r="G17" i="3" s="1"/>
  <c r="C18" i="3" s="1"/>
  <c r="G18" i="3" s="1"/>
  <c r="C19" i="3" s="1"/>
  <c r="G19" i="3" s="1"/>
  <c r="C20" i="3" s="1"/>
  <c r="G20" i="3" s="1"/>
  <c r="C21" i="3" s="1"/>
  <c r="G21" i="3" s="1"/>
  <c r="C22" i="3" s="1"/>
  <c r="G22" i="3" s="1"/>
  <c r="C23" i="3" s="1"/>
  <c r="G23" i="3" s="1"/>
  <c r="C24" i="3" s="1"/>
  <c r="G24" i="3" s="1"/>
  <c r="C25" i="3" s="1"/>
  <c r="G25" i="3" s="1"/>
  <c r="C26" i="3" s="1"/>
  <c r="G26" i="3" s="1"/>
  <c r="C27" i="3" s="1"/>
  <c r="G27" i="3" s="1"/>
  <c r="C28" i="3" s="1"/>
  <c r="G28" i="3" s="1"/>
  <c r="C29" i="3" s="1"/>
  <c r="G29" i="3" s="1"/>
  <c r="C30" i="3" s="1"/>
  <c r="G30" i="3" s="1"/>
  <c r="C31" i="3" s="1"/>
  <c r="G31" i="3" s="1"/>
  <c r="C32" i="3" s="1"/>
  <c r="G32" i="3" s="1"/>
  <c r="C33" i="3" s="1"/>
  <c r="G33" i="3" s="1"/>
  <c r="C34" i="3" s="1"/>
  <c r="G34" i="3" s="1"/>
  <c r="C35" i="3" s="1"/>
  <c r="G35" i="3" s="1"/>
  <c r="C36" i="3" s="1"/>
  <c r="G36" i="3" s="1"/>
  <c r="C37" i="3" s="1"/>
  <c r="G37" i="3" s="1"/>
  <c r="C38" i="3" s="1"/>
  <c r="G38" i="3" s="1"/>
  <c r="C39" i="3" s="1"/>
  <c r="G39" i="3" s="1"/>
  <c r="C40" i="3" s="1"/>
  <c r="G40" i="3" s="1"/>
  <c r="C41" i="3" s="1"/>
  <c r="G41" i="3" s="1"/>
  <c r="C42" i="3" s="1"/>
  <c r="G42" i="3" s="1"/>
  <c r="C43" i="3" s="1"/>
  <c r="G43" i="3" s="1"/>
  <c r="C44" i="3" s="1"/>
  <c r="G44" i="3" s="1"/>
  <c r="C45" i="3" s="1"/>
  <c r="G45" i="3" s="1"/>
  <c r="C46" i="3" s="1"/>
  <c r="G46" i="3" s="1"/>
  <c r="C47" i="3" s="1"/>
  <c r="G47" i="3" s="1"/>
  <c r="C48" i="3" s="1"/>
  <c r="G48" i="3" s="1"/>
  <c r="C49" i="3" s="1"/>
  <c r="G49" i="3" s="1"/>
  <c r="C50" i="3" s="1"/>
  <c r="G50" i="3" s="1"/>
  <c r="C51" i="3" s="1"/>
  <c r="G51" i="3" s="1"/>
  <c r="C52" i="3" s="1"/>
  <c r="G52" i="3" s="1"/>
  <c r="C53" i="3" s="1"/>
  <c r="G53" i="3" s="1"/>
  <c r="C54" i="3" s="1"/>
  <c r="G54" i="3" s="1"/>
  <c r="C55" i="3" s="1"/>
  <c r="G55" i="3" s="1"/>
  <c r="C56" i="3" s="1"/>
  <c r="G56" i="3" s="1"/>
  <c r="C57" i="3" s="1"/>
  <c r="G57" i="3" s="1"/>
  <c r="C58" i="3" s="1"/>
  <c r="G58" i="3" s="1"/>
  <c r="C59" i="3" s="1"/>
  <c r="G59" i="3" s="1"/>
  <c r="C60" i="3" s="1"/>
  <c r="G60" i="3" s="1"/>
  <c r="C61" i="3" s="1"/>
  <c r="G61" i="3" s="1"/>
  <c r="C62" i="3" s="1"/>
  <c r="G62" i="3" s="1"/>
  <c r="C63" i="3" s="1"/>
  <c r="G63" i="3" s="1"/>
  <c r="C64" i="3" s="1"/>
  <c r="G64" i="3" s="1"/>
  <c r="C65" i="3" s="1"/>
  <c r="G65" i="3" s="1"/>
  <c r="C66" i="3" s="1"/>
  <c r="G66" i="3" s="1"/>
  <c r="C67" i="3" s="1"/>
  <c r="G67" i="3" s="1"/>
  <c r="C68" i="3" s="1"/>
  <c r="G68" i="3" s="1"/>
  <c r="C69" i="3" s="1"/>
  <c r="G69" i="3" s="1"/>
  <c r="C70" i="3" s="1"/>
  <c r="G70" i="3" s="1"/>
  <c r="C71" i="3" s="1"/>
  <c r="G71" i="3" s="1"/>
  <c r="C72" i="3" s="1"/>
  <c r="G72" i="3" s="1"/>
  <c r="C73" i="3" s="1"/>
  <c r="G73" i="3" s="1"/>
  <c r="C74" i="3" s="1"/>
  <c r="G74" i="3" s="1"/>
  <c r="C75" i="3" s="1"/>
  <c r="G75" i="3" s="1"/>
  <c r="C76" i="3" s="1"/>
  <c r="G76" i="3" s="1"/>
  <c r="C77" i="3" s="1"/>
  <c r="G77" i="3" s="1"/>
  <c r="C78" i="3" s="1"/>
  <c r="G78" i="3" s="1"/>
  <c r="C79" i="3" s="1"/>
  <c r="G79" i="3" s="1"/>
  <c r="C80" i="3" s="1"/>
  <c r="G80" i="3" s="1"/>
  <c r="C81" i="3" s="1"/>
  <c r="G81" i="3" s="1"/>
  <c r="C82" i="3" s="1"/>
  <c r="G82" i="3" s="1"/>
  <c r="C83" i="3" s="1"/>
  <c r="G83" i="3" s="1"/>
  <c r="C84" i="3" s="1"/>
  <c r="G84" i="3" s="1"/>
  <c r="C85" i="3" s="1"/>
  <c r="G85" i="3" s="1"/>
  <c r="C86" i="3" s="1"/>
  <c r="G86" i="3" s="1"/>
  <c r="C87" i="3" s="1"/>
  <c r="G87" i="3" s="1"/>
  <c r="C88" i="3" s="1"/>
  <c r="G88" i="3" s="1"/>
  <c r="C89" i="3" s="1"/>
  <c r="G89" i="3" s="1"/>
  <c r="C90" i="3" s="1"/>
  <c r="G90" i="3" s="1"/>
  <c r="C91" i="3" s="1"/>
  <c r="G91" i="3" s="1"/>
  <c r="C92" i="3" s="1"/>
  <c r="G92" i="3" s="1"/>
  <c r="C93" i="3" s="1"/>
  <c r="G93" i="3" s="1"/>
  <c r="C94" i="3" s="1"/>
  <c r="G94" i="3" s="1"/>
  <c r="C95" i="3" s="1"/>
  <c r="G95" i="3" s="1"/>
  <c r="C96" i="3" s="1"/>
  <c r="G96" i="3" s="1"/>
  <c r="C97" i="3" s="1"/>
  <c r="G97" i="3" s="1"/>
  <c r="C98" i="3" s="1"/>
  <c r="G98" i="3" s="1"/>
  <c r="C99" i="3" s="1"/>
  <c r="G99" i="3" s="1"/>
  <c r="C100" i="3" s="1"/>
  <c r="G100" i="3" s="1"/>
  <c r="C101" i="3" s="1"/>
  <c r="G101" i="3" s="1"/>
  <c r="C102" i="3" s="1"/>
  <c r="G102" i="3" s="1"/>
  <c r="C103" i="3" s="1"/>
  <c r="G103" i="3" s="1"/>
  <c r="C104" i="3" s="1"/>
  <c r="G104" i="3" s="1"/>
  <c r="C105" i="3" s="1"/>
  <c r="G105" i="3" s="1"/>
  <c r="C106" i="3" s="1"/>
  <c r="G106" i="3" s="1"/>
  <c r="C107" i="3" s="1"/>
  <c r="G107" i="3" s="1"/>
  <c r="C108" i="3" s="1"/>
  <c r="G108" i="3" s="1"/>
  <c r="C109" i="3" s="1"/>
  <c r="G109" i="3" s="1"/>
  <c r="C110" i="3" s="1"/>
  <c r="G110" i="3" s="1"/>
  <c r="C111" i="3" s="1"/>
  <c r="G111" i="3" s="1"/>
  <c r="C112" i="3" s="1"/>
  <c r="G112" i="3" s="1"/>
  <c r="C113" i="3" s="1"/>
  <c r="G113" i="3" s="1"/>
  <c r="C114" i="3" s="1"/>
  <c r="G114" i="3" s="1"/>
  <c r="C115" i="3" s="1"/>
  <c r="G115" i="3" s="1"/>
  <c r="C116" i="3" s="1"/>
  <c r="G116" i="3" s="1"/>
  <c r="C117" i="3" s="1"/>
  <c r="G117" i="3" s="1"/>
  <c r="C118" i="3" s="1"/>
  <c r="G118" i="3" s="1"/>
  <c r="C119" i="3" s="1"/>
  <c r="G119" i="3" s="1"/>
  <c r="C120" i="3" s="1"/>
  <c r="G120" i="3" s="1"/>
  <c r="C121" i="3" s="1"/>
  <c r="G121" i="3" s="1"/>
  <c r="C122" i="3" s="1"/>
  <c r="G122" i="3" s="1"/>
  <c r="C123" i="3" s="1"/>
  <c r="G123" i="3" s="1"/>
  <c r="C124" i="3" s="1"/>
  <c r="G124" i="3" s="1"/>
  <c r="C125" i="3" s="1"/>
  <c r="G125" i="3" s="1"/>
  <c r="C126" i="3" s="1"/>
  <c r="G126" i="3" s="1"/>
  <c r="C127" i="3" s="1"/>
  <c r="G127" i="3" s="1"/>
  <c r="C128" i="3" s="1"/>
  <c r="G128" i="3" s="1"/>
  <c r="C129" i="3" s="1"/>
  <c r="G129" i="3" s="1"/>
  <c r="C130" i="3" s="1"/>
  <c r="G130" i="3" s="1"/>
  <c r="C131" i="3" s="1"/>
  <c r="G131" i="3" s="1"/>
  <c r="C132" i="3" s="1"/>
  <c r="G132" i="3" s="1"/>
  <c r="C133" i="3" s="1"/>
  <c r="G133" i="3" s="1"/>
  <c r="C134" i="3" s="1"/>
  <c r="G134" i="3" s="1"/>
  <c r="E14" i="1" l="1"/>
  <c r="E21" i="1" s="1"/>
  <c r="E35" i="1" s="1"/>
  <c r="E36" i="1" s="1"/>
  <c r="E37" i="1" s="1"/>
  <c r="F21" i="1"/>
  <c r="F35" i="1" s="1"/>
  <c r="F38" i="1" l="1"/>
  <c r="F36" i="1"/>
  <c r="F37" i="1" s="1"/>
  <c r="F39" i="1" s="1"/>
</calcChain>
</file>

<file path=xl/sharedStrings.xml><?xml version="1.0" encoding="utf-8"?>
<sst xmlns="http://schemas.openxmlformats.org/spreadsheetml/2006/main" count="153" uniqueCount="78">
  <si>
    <t>Lisa 3</t>
  </si>
  <si>
    <t>Üür ja kõrvalteenuste tasu</t>
  </si>
  <si>
    <t>Üürnik</t>
  </si>
  <si>
    <t xml:space="preserve">Rahandusministeerium </t>
  </si>
  <si>
    <t>Üüripinna aadress</t>
  </si>
  <si>
    <t>Kesk tn 12, Valga</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</si>
  <si>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</si>
  <si>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</si>
  <si>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</si>
  <si>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</si>
  <si>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</si>
  <si>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</si>
  <si>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</si>
  <si>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</si>
  <si>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</si>
  <si>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</si>
  <si>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Toodud esialgsed prognoossummad. Summad täpsustatakse hanke tulemuste ja investeeringu lõpliku maksumuse alusel.</t>
  </si>
  <si>
    <t>Kapitalikomponent (parendustööd lisa 6.1 alusel)</t>
  </si>
  <si>
    <t>Kapitalikomponent (tavasisustus lisa 6.1 alusel)</t>
  </si>
  <si>
    <t>Remonttööd</t>
  </si>
  <si>
    <t>Remonttööd (tavasisustus)</t>
  </si>
  <si>
    <t>Kinnisvara haldamine (haldusteenus)</t>
  </si>
  <si>
    <t xml:space="preserve"> Indekseerimine* alates 01.01.2025.a,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</si>
  <si>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</si>
  <si>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</si>
  <si>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</si>
  <si>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</si>
  <si>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</si>
  <si>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</si>
  <si>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</si>
  <si>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</si>
  <si>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</si>
  <si>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</si>
  <si>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</si>
  <si>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</si>
  <si>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</si>
  <si>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</si>
  <si>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(710, 740 - valveteenus, hoone sildid, üldkasutatavate ruumide broneerimine ja ettevalmistamine)</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</si>
  <si>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</si>
  <si>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</si>
  <si>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</si>
  <si>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</si>
  <si>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</si>
  <si>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</si>
  <si>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</si>
  <si>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</si>
  <si>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</si>
  <si>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</si>
  <si>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</si>
  <si>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</si>
  <si>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</si>
  <si>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</si>
  <si>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</si>
  <si>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</si>
  <si>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</si>
  <si>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</si>
  <si>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</si>
  <si>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</si>
  <si>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</si>
  <si>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</si>
  <si>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</si>
  <si>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</si>
  <si>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</si>
  <si>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</si>
  <si>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</si>
  <si>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</si>
  <si>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</si>
  <si>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</si>
  <si>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</si>
  <si>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</si>
  <si>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</si>
  <si>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Üürnikuspetsiifilise investeeringu annuiteetmaksegraafik</t>
  </si>
  <si>
    <t>Üürniku spetsifiiline algväärtus</t>
  </si>
  <si>
    <t>Üürniku spetsiifiline lõppväärtus</t>
  </si>
  <si>
    <t>Üürniku spetsiifiline algväärtus</t>
  </si>
  <si>
    <t>Kapitali tulumäär 2023 II pa</t>
  </si>
  <si>
    <t>üürilepingule nr KPJ-4/2021-195</t>
  </si>
  <si>
    <t>Tugiteenused (730, 750 -järjekorrasüsteemi seadme rent ja kulutarvikud; kohvimasinate rent ja hooldus)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</si>
</sst>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s>
  <fonts count="4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color theme="1"/>
      <name val="Times New Roman"/>
      <family val="1"/>
    </font>
    <font>
      <b/>
      <sz val="11"/>
      <name val="Times New Roman"/>
      <family val="1"/>
    </font>
    <font>
      <sz val="10"/>
      <color theme="1"/>
      <name val="Times New Roman"/>
      <family val="1"/>
    </font>
    <font>
      <sz val="12"/>
      <color theme="1"/>
      <name val="Times New Roman"/>
      <family val="1"/>
    </font>
    <font>
      <b/>
      <vertAlign val="superscript"/>
      <sz val="11"/>
      <color indexed="8"/>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sz val="11"/>
      <color theme="1"/>
      <name val="Calibri"/>
      <family val="2"/>
      <scheme val="minor"/>
    </font>
    <font>
      <sz val="11"/>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s>
  <cellStyleXfs count="5">
    <xf numFmtId="0" fontId="0" fillId="0" borderId="0"/>
    <xf numFmtId="9" fontId="1" fillId="0" borderId="0" applyFont="0" applyFill="0" applyBorder="0" applyAlignment="0" applyProtection="0"/>
    <xf numFmtId="0" fontId="20" fillId="0" borderId="0"/>
    <xf numFmtId="0" fontId="1" fillId="0" borderId="0"/>
    <xf numFmtId="0" fontId="1" fillId="0" borderId="0"/>
  </cellStyleXfs>
  <cellXfs count="219">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0" fontId="3" fillId="0" borderId="0" xfId="0" quotePrefix="1" applyFont="1"/>
    <xf numFmtId="9" fontId="3" fillId="0" borderId="0" xfId="1" applyFont="1"/>
    <xf numFmtId="1" fontId="3" fillId="0" borderId="0" xfId="0" applyNumberFormat="1" applyFont="1"/>
    <xf numFmtId="0" fontId="7" fillId="0" borderId="1" xfId="0" applyFont="1" applyBorder="1"/>
    <xf numFmtId="0" fontId="8" fillId="0" borderId="0" xfId="0" applyFont="1" applyAlignment="1">
      <alignment vertical="center"/>
    </xf>
    <xf numFmtId="0" fontId="3" fillId="0" borderId="0" xfId="0" applyFont="1" applyAlignment="1">
      <alignment horizontal="center"/>
    </xf>
    <xf numFmtId="0" fontId="9" fillId="0" borderId="0" xfId="0" applyFont="1"/>
    <xf numFmtId="0" fontId="6" fillId="0" borderId="0" xfId="0" applyFont="1"/>
    <xf numFmtId="0" fontId="6" fillId="0" borderId="1" xfId="0" applyFont="1" applyBorder="1" applyAlignment="1">
      <alignment horizontal="right"/>
    </xf>
    <xf numFmtId="164" fontId="7" fillId="0" borderId="1" xfId="0" applyNumberFormat="1" applyFont="1" applyBorder="1" applyAlignment="1">
      <alignment horizontal="right"/>
    </xf>
    <xf numFmtId="165" fontId="3" fillId="0" borderId="0" xfId="0" applyNumberFormat="1" applyFont="1"/>
    <xf numFmtId="165" fontId="6" fillId="0" borderId="0" xfId="0" applyNumberFormat="1" applyFont="1"/>
    <xf numFmtId="0" fontId="11" fillId="0" borderId="0" xfId="0" applyFont="1" applyAlignment="1">
      <alignment horizontal="right"/>
    </xf>
    <xf numFmtId="0" fontId="11" fillId="0" borderId="0" xfId="0" applyFont="1"/>
    <xf numFmtId="0" fontId="6" fillId="2" borderId="2" xfId="0" applyFont="1" applyFill="1" applyBorder="1" applyAlignment="1">
      <alignment horizontal="left"/>
    </xf>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3" fillId="0" borderId="1" xfId="0" applyFont="1" applyBorder="1"/>
    <xf numFmtId="0" fontId="3" fillId="0" borderId="9" xfId="0" applyFont="1" applyBorder="1"/>
    <xf numFmtId="0" fontId="3" fillId="0" borderId="17" xfId="0" applyFont="1" applyBorder="1"/>
    <xf numFmtId="0" fontId="3" fillId="0" borderId="18" xfId="0" applyFont="1" applyBorder="1"/>
    <xf numFmtId="0" fontId="6" fillId="2" borderId="8" xfId="0" applyFont="1" applyFill="1" applyBorder="1" applyAlignment="1">
      <alignment horizontal="center"/>
    </xf>
    <xf numFmtId="0" fontId="6" fillId="2" borderId="10" xfId="0" applyFont="1" applyFill="1" applyBorder="1"/>
    <xf numFmtId="4" fontId="7" fillId="2" borderId="8" xfId="0" applyNumberFormat="1" applyFont="1" applyFill="1" applyBorder="1" applyAlignment="1">
      <alignment horizontal="right"/>
    </xf>
    <xf numFmtId="4" fontId="6" fillId="2" borderId="21" xfId="0" applyNumberFormat="1" applyFont="1" applyFill="1" applyBorder="1" applyAlignment="1">
      <alignment horizontal="right"/>
    </xf>
    <xf numFmtId="4" fontId="6" fillId="2" borderId="22" xfId="0" applyNumberFormat="1" applyFont="1" applyFill="1" applyBorder="1" applyAlignment="1">
      <alignment horizontal="right"/>
    </xf>
    <xf numFmtId="0" fontId="3" fillId="2" borderId="21" xfId="0" applyFont="1" applyFill="1" applyBorder="1"/>
    <xf numFmtId="0" fontId="6" fillId="3" borderId="23" xfId="0" applyFont="1" applyFill="1" applyBorder="1" applyAlignment="1">
      <alignment horizontal="center"/>
    </xf>
    <xf numFmtId="0" fontId="6" fillId="3" borderId="0" xfId="0" applyFont="1" applyFill="1"/>
    <xf numFmtId="4" fontId="11" fillId="3" borderId="23"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0" fontId="3" fillId="3" borderId="24" xfId="0" applyFont="1" applyFill="1" applyBorder="1"/>
    <xf numFmtId="0" fontId="6" fillId="2" borderId="8" xfId="0" applyFont="1" applyFill="1" applyBorder="1" applyAlignment="1">
      <alignment horizontal="left"/>
    </xf>
    <xf numFmtId="4" fontId="6" fillId="2" borderId="11" xfId="0" applyNumberFormat="1" applyFont="1" applyFill="1" applyBorder="1" applyAlignment="1">
      <alignment horizontal="center"/>
    </xf>
    <xf numFmtId="0" fontId="6" fillId="2" borderId="20" xfId="0" applyFont="1" applyFill="1" applyBorder="1" applyAlignment="1">
      <alignment horizontal="center"/>
    </xf>
    <xf numFmtId="0" fontId="6" fillId="2" borderId="25" xfId="0" applyFont="1" applyFill="1" applyBorder="1" applyAlignment="1">
      <alignment horizontal="center" wrapText="1"/>
    </xf>
    <xf numFmtId="0" fontId="6" fillId="2" borderId="21" xfId="0" applyFont="1" applyFill="1" applyBorder="1" applyAlignment="1">
      <alignment horizontal="center"/>
    </xf>
    <xf numFmtId="0" fontId="3" fillId="0" borderId="10" xfId="0" applyFont="1" applyBorder="1"/>
    <xf numFmtId="4" fontId="13" fillId="0" borderId="11" xfId="0" applyNumberFormat="1" applyFont="1" applyBorder="1" applyAlignment="1">
      <alignment horizontal="right" wrapText="1"/>
    </xf>
    <xf numFmtId="4" fontId="13" fillId="3" borderId="12" xfId="0" applyNumberFormat="1" applyFont="1" applyFill="1" applyBorder="1" applyAlignment="1">
      <alignment vertical="center" wrapText="1"/>
    </xf>
    <xf numFmtId="4" fontId="3" fillId="0" borderId="11" xfId="0" applyNumberFormat="1" applyFont="1" applyBorder="1" applyAlignment="1">
      <alignment vertical="center" wrapText="1"/>
    </xf>
    <xf numFmtId="164" fontId="14" fillId="0" borderId="0" xfId="0" applyNumberFormat="1" applyFont="1" applyProtection="1">
      <protection hidden="1"/>
    </xf>
    <xf numFmtId="164" fontId="3" fillId="0" borderId="0" xfId="0" applyNumberFormat="1" applyFont="1"/>
    <xf numFmtId="0" fontId="6" fillId="4" borderId="29" xfId="0" applyFont="1" applyFill="1" applyBorder="1" applyAlignment="1">
      <alignment horizontal="left"/>
    </xf>
    <xf numFmtId="0" fontId="6" fillId="4" borderId="30" xfId="0" applyFont="1" applyFill="1" applyBorder="1"/>
    <xf numFmtId="4" fontId="16" fillId="4" borderId="31" xfId="0" applyNumberFormat="1" applyFont="1" applyFill="1" applyBorder="1" applyAlignment="1">
      <alignment horizontal="right"/>
    </xf>
    <xf numFmtId="4" fontId="16" fillId="4" borderId="32" xfId="0" applyNumberFormat="1" applyFont="1" applyFill="1" applyBorder="1" applyAlignment="1">
      <alignment horizontal="right"/>
    </xf>
    <xf numFmtId="4" fontId="6" fillId="4" borderId="33" xfId="0" applyNumberFormat="1" applyFont="1" applyFill="1" applyBorder="1" applyAlignment="1">
      <alignment horizontal="right"/>
    </xf>
    <xf numFmtId="0" fontId="3" fillId="4" borderId="34" xfId="0" applyFont="1" applyFill="1" applyBorder="1"/>
    <xf numFmtId="0" fontId="6" fillId="0" borderId="0" xfId="0" applyFont="1" applyAlignment="1">
      <alignment horizontal="left"/>
    </xf>
    <xf numFmtId="4" fontId="6" fillId="0" borderId="23" xfId="0" applyNumberFormat="1" applyFont="1" applyBorder="1" applyAlignment="1">
      <alignment horizontal="right"/>
    </xf>
    <xf numFmtId="4" fontId="6" fillId="0" borderId="24" xfId="0" applyNumberFormat="1" applyFont="1" applyBorder="1" applyAlignment="1">
      <alignment horizontal="right"/>
    </xf>
    <xf numFmtId="4" fontId="6" fillId="0" borderId="0" xfId="0" applyNumberFormat="1" applyFont="1" applyAlignment="1">
      <alignment horizontal="right"/>
    </xf>
    <xf numFmtId="0" fontId="6" fillId="0" borderId="0" xfId="0" applyFont="1" applyAlignment="1">
      <alignment horizontal="left" wrapText="1"/>
    </xf>
    <xf numFmtId="9" fontId="7" fillId="0" borderId="0" xfId="0" applyNumberFormat="1" applyFont="1" applyAlignment="1">
      <alignment horizontal="left"/>
    </xf>
    <xf numFmtId="4" fontId="3" fillId="0" borderId="23" xfId="0" applyNumberFormat="1" applyFont="1" applyBorder="1" applyAlignment="1">
      <alignment horizontal="right"/>
    </xf>
    <xf numFmtId="166" fontId="6" fillId="0" borderId="23"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6" fontId="6" fillId="0" borderId="31" xfId="0" applyNumberFormat="1" applyFont="1" applyBorder="1"/>
    <xf numFmtId="4" fontId="7" fillId="0" borderId="32" xfId="0" applyNumberFormat="1" applyFont="1" applyBorder="1"/>
    <xf numFmtId="3" fontId="7" fillId="0" borderId="0" xfId="0" applyNumberFormat="1" applyFont="1"/>
    <xf numFmtId="4" fontId="7" fillId="0" borderId="0" xfId="0" applyNumberFormat="1" applyFont="1"/>
    <xf numFmtId="0" fontId="9" fillId="0" borderId="0" xfId="0" applyFont="1" applyAlignment="1">
      <alignment horizontal="left" wrapText="1"/>
    </xf>
    <xf numFmtId="0" fontId="18" fillId="0" borderId="0" xfId="0" applyFont="1"/>
    <xf numFmtId="0" fontId="19" fillId="0" borderId="0" xfId="0" applyFont="1"/>
    <xf numFmtId="0" fontId="20" fillId="3" borderId="0" xfId="2" applyFill="1"/>
    <xf numFmtId="4" fontId="21" fillId="5" borderId="0" xfId="2" applyNumberFormat="1" applyFont="1" applyFill="1" applyAlignment="1">
      <alignment horizontal="right"/>
    </xf>
    <xf numFmtId="0" fontId="0" fillId="3" borderId="0" xfId="0" applyFill="1"/>
    <xf numFmtId="0" fontId="22" fillId="5" borderId="0" xfId="2" applyFont="1" applyFill="1"/>
    <xf numFmtId="4" fontId="22" fillId="5" borderId="0" xfId="2" applyNumberFormat="1" applyFont="1" applyFill="1" applyAlignment="1">
      <alignment horizontal="right"/>
    </xf>
    <xf numFmtId="0" fontId="22" fillId="3" borderId="0" xfId="2" applyFont="1" applyFill="1"/>
    <xf numFmtId="0" fontId="23" fillId="3" borderId="0" xfId="0" applyFont="1" applyFill="1"/>
    <xf numFmtId="0" fontId="23" fillId="6" borderId="0" xfId="0" applyFont="1" applyFill="1" applyProtection="1">
      <protection hidden="1"/>
    </xf>
    <xf numFmtId="0" fontId="23" fillId="6" borderId="0" xfId="0" applyFont="1" applyFill="1"/>
    <xf numFmtId="0" fontId="24" fillId="5" borderId="0" xfId="2" applyFont="1" applyFill="1"/>
    <xf numFmtId="4" fontId="24" fillId="5" borderId="0" xfId="2" applyNumberFormat="1" applyFont="1" applyFill="1"/>
    <xf numFmtId="4" fontId="22" fillId="3" borderId="0" xfId="2" applyNumberFormat="1" applyFont="1" applyFill="1"/>
    <xf numFmtId="0" fontId="23" fillId="6" borderId="0" xfId="0" applyFont="1" applyFill="1" applyProtection="1">
      <protection locked="0" hidden="1"/>
    </xf>
    <xf numFmtId="164" fontId="23" fillId="6" borderId="0" xfId="0" applyNumberFormat="1" applyFont="1" applyFill="1" applyProtection="1">
      <protection hidden="1"/>
    </xf>
    <xf numFmtId="167" fontId="23" fillId="6" borderId="0" xfId="1" applyNumberFormat="1" applyFont="1" applyFill="1"/>
    <xf numFmtId="4" fontId="23" fillId="3" borderId="0" xfId="0" applyNumberFormat="1" applyFont="1" applyFill="1"/>
    <xf numFmtId="2" fontId="23" fillId="3" borderId="0" xfId="0" applyNumberFormat="1" applyFont="1" applyFill="1"/>
    <xf numFmtId="4" fontId="22" fillId="5" borderId="0" xfId="2" applyNumberFormat="1" applyFont="1" applyFill="1"/>
    <xf numFmtId="168" fontId="23" fillId="3" borderId="0" xfId="0" applyNumberFormat="1" applyFont="1" applyFill="1"/>
    <xf numFmtId="0" fontId="22" fillId="7" borderId="35" xfId="2" applyFont="1" applyFill="1" applyBorder="1"/>
    <xf numFmtId="0" fontId="22" fillId="5" borderId="27" xfId="2" applyFont="1" applyFill="1" applyBorder="1"/>
    <xf numFmtId="0" fontId="23" fillId="3" borderId="27" xfId="0" applyFont="1" applyFill="1" applyBorder="1"/>
    <xf numFmtId="169" fontId="22" fillId="7" borderId="27" xfId="2" applyNumberFormat="1" applyFont="1" applyFill="1" applyBorder="1"/>
    <xf numFmtId="0" fontId="22" fillId="7" borderId="36" xfId="2" applyFont="1" applyFill="1" applyBorder="1"/>
    <xf numFmtId="0" fontId="25" fillId="3" borderId="0" xfId="0" applyFont="1" applyFill="1" applyProtection="1">
      <protection hidden="1"/>
    </xf>
    <xf numFmtId="0" fontId="22" fillId="7" borderId="37" xfId="2" applyFont="1" applyFill="1" applyBorder="1"/>
    <xf numFmtId="0" fontId="22" fillId="7" borderId="0" xfId="2" applyFont="1" applyFill="1"/>
    <xf numFmtId="0" fontId="22" fillId="7" borderId="38" xfId="2" applyFont="1" applyFill="1" applyBorder="1"/>
    <xf numFmtId="164" fontId="23" fillId="3" borderId="0" xfId="0" applyNumberFormat="1" applyFont="1" applyFill="1" applyProtection="1">
      <protection hidden="1"/>
    </xf>
    <xf numFmtId="169" fontId="23" fillId="3" borderId="0" xfId="0" applyNumberFormat="1" applyFont="1" applyFill="1"/>
    <xf numFmtId="3" fontId="22" fillId="7" borderId="0" xfId="2" applyNumberFormat="1" applyFont="1" applyFill="1"/>
    <xf numFmtId="0" fontId="25" fillId="6" borderId="0" xfId="0" applyFont="1" applyFill="1" applyProtection="1">
      <protection hidden="1"/>
    </xf>
    <xf numFmtId="164" fontId="25" fillId="6" borderId="0" xfId="0" applyNumberFormat="1" applyFont="1" applyFill="1" applyProtection="1">
      <protection hidden="1"/>
    </xf>
    <xf numFmtId="10" fontId="22" fillId="7" borderId="0" xfId="1" applyNumberFormat="1" applyFont="1" applyFill="1" applyBorder="1"/>
    <xf numFmtId="164" fontId="25" fillId="3" borderId="0" xfId="0" applyNumberFormat="1" applyFont="1" applyFill="1" applyProtection="1">
      <protection hidden="1"/>
    </xf>
    <xf numFmtId="4" fontId="22" fillId="7" borderId="0" xfId="2" applyNumberFormat="1" applyFont="1" applyFill="1"/>
    <xf numFmtId="0" fontId="23" fillId="3" borderId="0" xfId="0" applyFont="1" applyFill="1" applyProtection="1">
      <protection locked="0" hidden="1"/>
    </xf>
    <xf numFmtId="164" fontId="2" fillId="3" borderId="0" xfId="0" applyNumberFormat="1" applyFont="1" applyFill="1" applyProtection="1">
      <protection hidden="1"/>
    </xf>
    <xf numFmtId="0" fontId="22" fillId="7" borderId="18" xfId="2" applyFont="1" applyFill="1" applyBorder="1"/>
    <xf numFmtId="0" fontId="22" fillId="5" borderId="39" xfId="2" applyFont="1" applyFill="1" applyBorder="1"/>
    <xf numFmtId="0" fontId="23" fillId="3" borderId="39" xfId="0" applyFont="1" applyFill="1" applyBorder="1"/>
    <xf numFmtId="167" fontId="22" fillId="7" borderId="39" xfId="2" applyNumberFormat="1" applyFont="1" applyFill="1" applyBorder="1"/>
    <xf numFmtId="0" fontId="22" fillId="7" borderId="25" xfId="2" applyFont="1" applyFill="1" applyBorder="1"/>
    <xf numFmtId="170" fontId="22" fillId="7" borderId="0" xfId="2" applyNumberFormat="1" applyFont="1" applyFill="1"/>
    <xf numFmtId="0" fontId="26" fillId="5" borderId="40" xfId="2" applyFont="1" applyFill="1" applyBorder="1" applyAlignment="1">
      <alignment horizontal="right"/>
    </xf>
    <xf numFmtId="4" fontId="26" fillId="5" borderId="40" xfId="2" applyNumberFormat="1" applyFont="1" applyFill="1" applyBorder="1" applyAlignment="1">
      <alignment horizontal="right"/>
    </xf>
    <xf numFmtId="169" fontId="27" fillId="5" borderId="0" xfId="2" applyNumberFormat="1" applyFont="1" applyFill="1"/>
    <xf numFmtId="168" fontId="22" fillId="5" borderId="0" xfId="2" applyNumberFormat="1" applyFont="1" applyFill="1"/>
    <xf numFmtId="169" fontId="28" fillId="5" borderId="0" xfId="2" applyNumberFormat="1" applyFont="1" applyFill="1"/>
    <xf numFmtId="0" fontId="20" fillId="5" borderId="0" xfId="2" applyFill="1"/>
    <xf numFmtId="4" fontId="20"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4" fontId="0" fillId="3" borderId="0" xfId="0" applyNumberFormat="1" applyFill="1"/>
    <xf numFmtId="0" fontId="29" fillId="3" borderId="0" xfId="2" applyFont="1" applyFill="1"/>
    <xf numFmtId="4" fontId="30" fillId="5" borderId="0" xfId="2" applyNumberFormat="1" applyFont="1" applyFill="1" applyAlignment="1">
      <alignment horizontal="right"/>
    </xf>
    <xf numFmtId="0" fontId="29" fillId="5" borderId="0" xfId="2" applyFont="1" applyFill="1"/>
    <xf numFmtId="4" fontId="29" fillId="5" borderId="0" xfId="2" applyNumberFormat="1" applyFont="1" applyFill="1" applyAlignment="1">
      <alignment horizontal="right"/>
    </xf>
    <xf numFmtId="0" fontId="31" fillId="5" borderId="0" xfId="2" applyFont="1" applyFill="1"/>
    <xf numFmtId="0" fontId="32" fillId="5" borderId="0" xfId="2" applyFont="1" applyFill="1"/>
    <xf numFmtId="4" fontId="33" fillId="5" borderId="0" xfId="2" applyNumberFormat="1" applyFont="1" applyFill="1"/>
    <xf numFmtId="4" fontId="34" fillId="5" borderId="0" xfId="2" applyNumberFormat="1" applyFont="1" applyFill="1"/>
    <xf numFmtId="0" fontId="35" fillId="5" borderId="0" xfId="2" applyFont="1" applyFill="1"/>
    <xf numFmtId="4" fontId="29" fillId="5" borderId="0" xfId="2" applyNumberFormat="1" applyFont="1" applyFill="1"/>
    <xf numFmtId="4" fontId="29" fillId="3" borderId="0" xfId="2" applyNumberFormat="1" applyFont="1" applyFill="1"/>
    <xf numFmtId="4" fontId="20" fillId="3" borderId="0" xfId="2" applyNumberFormat="1" applyFill="1"/>
    <xf numFmtId="168" fontId="0" fillId="3" borderId="0" xfId="0" applyNumberFormat="1" applyFill="1"/>
    <xf numFmtId="0" fontId="20" fillId="7" borderId="35" xfId="2" applyFill="1" applyBorder="1"/>
    <xf numFmtId="0" fontId="20" fillId="5" borderId="27" xfId="2" applyFill="1" applyBorder="1"/>
    <xf numFmtId="0" fontId="0" fillId="3" borderId="27" xfId="0" applyFill="1" applyBorder="1"/>
    <xf numFmtId="0" fontId="20" fillId="7" borderId="36" xfId="2" applyFill="1" applyBorder="1"/>
    <xf numFmtId="0" fontId="2" fillId="3" borderId="0" xfId="0" applyFont="1" applyFill="1" applyProtection="1">
      <protection hidden="1"/>
    </xf>
    <xf numFmtId="0" fontId="29" fillId="7" borderId="35" xfId="2" applyFont="1" applyFill="1" applyBorder="1"/>
    <xf numFmtId="0" fontId="29" fillId="5" borderId="27" xfId="2" applyFont="1" applyFill="1" applyBorder="1"/>
    <xf numFmtId="0" fontId="36" fillId="3" borderId="27" xfId="3" applyFont="1" applyFill="1" applyBorder="1"/>
    <xf numFmtId="169" fontId="29" fillId="7" borderId="27" xfId="2" applyNumberFormat="1" applyFont="1" applyFill="1" applyBorder="1"/>
    <xf numFmtId="0" fontId="29" fillId="7" borderId="36" xfId="2" applyFont="1" applyFill="1" applyBorder="1"/>
    <xf numFmtId="0" fontId="20" fillId="7" borderId="37" xfId="2" applyFill="1" applyBorder="1"/>
    <xf numFmtId="0" fontId="20" fillId="7" borderId="38" xfId="2" applyFill="1" applyBorder="1"/>
    <xf numFmtId="0" fontId="29" fillId="7" borderId="37" xfId="2" applyFont="1" applyFill="1" applyBorder="1"/>
    <xf numFmtId="0" fontId="36" fillId="3" borderId="0" xfId="3" applyFont="1" applyFill="1"/>
    <xf numFmtId="0" fontId="29" fillId="7" borderId="0" xfId="2" applyFont="1" applyFill="1"/>
    <xf numFmtId="0" fontId="29" fillId="7" borderId="38" xfId="2" applyFont="1" applyFill="1" applyBorder="1"/>
    <xf numFmtId="4" fontId="36" fillId="3" borderId="0" xfId="3" applyNumberFormat="1" applyFont="1" applyFill="1"/>
    <xf numFmtId="169" fontId="0" fillId="3" borderId="0" xfId="0" applyNumberFormat="1" applyFill="1"/>
    <xf numFmtId="3" fontId="20" fillId="7" borderId="0" xfId="2" applyNumberFormat="1" applyFill="1"/>
    <xf numFmtId="169" fontId="36" fillId="3" borderId="0" xfId="3" applyNumberFormat="1" applyFont="1" applyFill="1"/>
    <xf numFmtId="3" fontId="29" fillId="7" borderId="0" xfId="2" applyNumberFormat="1" applyFont="1" applyFill="1"/>
    <xf numFmtId="4" fontId="37" fillId="0" borderId="0" xfId="4" applyNumberFormat="1" applyFont="1" applyAlignment="1">
      <alignment vertical="center"/>
    </xf>
    <xf numFmtId="4" fontId="38" fillId="3" borderId="0" xfId="2" applyNumberFormat="1" applyFont="1" applyFill="1"/>
    <xf numFmtId="0" fontId="29" fillId="7" borderId="18" xfId="2" applyFont="1" applyFill="1" applyBorder="1"/>
    <xf numFmtId="0" fontId="29" fillId="5" borderId="39" xfId="2" applyFont="1" applyFill="1" applyBorder="1"/>
    <xf numFmtId="0" fontId="36" fillId="3" borderId="39" xfId="3" applyFont="1" applyFill="1" applyBorder="1"/>
    <xf numFmtId="167" fontId="29" fillId="3" borderId="39" xfId="2" applyNumberFormat="1" applyFont="1" applyFill="1" applyBorder="1"/>
    <xf numFmtId="0" fontId="29" fillId="7" borderId="25" xfId="2" applyFont="1" applyFill="1" applyBorder="1"/>
    <xf numFmtId="0" fontId="20" fillId="7" borderId="0" xfId="2" applyFill="1"/>
    <xf numFmtId="170" fontId="20" fillId="7" borderId="0" xfId="2" applyNumberFormat="1" applyFill="1"/>
    <xf numFmtId="170" fontId="29" fillId="7" borderId="0" xfId="2" applyNumberFormat="1" applyFont="1" applyFill="1"/>
    <xf numFmtId="0" fontId="39" fillId="5" borderId="40" xfId="2" applyFont="1" applyFill="1" applyBorder="1" applyAlignment="1">
      <alignment horizontal="right"/>
    </xf>
    <xf numFmtId="4" fontId="39" fillId="5" borderId="40" xfId="2" applyNumberFormat="1" applyFont="1" applyFill="1" applyBorder="1" applyAlignment="1">
      <alignment horizontal="right"/>
    </xf>
    <xf numFmtId="0" fontId="40" fillId="5" borderId="40" xfId="2" applyFont="1" applyFill="1" applyBorder="1" applyAlignment="1">
      <alignment horizontal="right"/>
    </xf>
    <xf numFmtId="4" fontId="40" fillId="5" borderId="40" xfId="2" applyNumberFormat="1" applyFont="1" applyFill="1" applyBorder="1" applyAlignment="1">
      <alignment horizontal="right"/>
    </xf>
    <xf numFmtId="168" fontId="20" fillId="5" borderId="0" xfId="2" applyNumberFormat="1" applyFill="1"/>
    <xf numFmtId="169" fontId="41" fillId="5" borderId="0" xfId="2" applyNumberFormat="1" applyFont="1" applyFill="1"/>
    <xf numFmtId="168" fontId="29" fillId="5" borderId="0" xfId="2" applyNumberFormat="1" applyFont="1" applyFill="1"/>
    <xf numFmtId="0" fontId="6" fillId="0" borderId="0" xfId="0" applyFont="1" applyAlignment="1">
      <alignment horizontal="left" wrapText="1"/>
    </xf>
    <xf numFmtId="0" fontId="9" fillId="0" borderId="0" xfId="0" applyFont="1" applyAlignment="1">
      <alignment horizontal="left" wrapText="1"/>
    </xf>
    <xf numFmtId="0" fontId="17" fillId="0" borderId="0" xfId="0" applyFont="1" applyAlignment="1">
      <alignment horizontal="left" vertical="center" wrapText="1"/>
    </xf>
    <xf numFmtId="0" fontId="3" fillId="0" borderId="9" xfId="0" applyFont="1" applyBorder="1"/>
    <xf numFmtId="0" fontId="3" fillId="0" borderId="10" xfId="0" applyFont="1" applyBorder="1"/>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0" xfId="0" applyFont="1" applyFill="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0" fontId="15" fillId="0" borderId="9" xfId="0" applyFont="1" applyBorder="1"/>
    <xf numFmtId="0" fontId="15" fillId="0" borderId="10" xfId="0" applyFont="1" applyBorder="1"/>
    <xf numFmtId="4" fontId="3" fillId="0" borderId="19" xfId="0" applyNumberFormat="1" applyFont="1" applyBorder="1" applyAlignment="1">
      <alignment horizontal="center" vertical="center" wrapText="1"/>
    </xf>
    <xf numFmtId="0" fontId="15" fillId="0" borderId="9" xfId="0" applyFont="1" applyBorder="1" applyAlignment="1">
      <alignment horizontal="left" wrapText="1"/>
    </xf>
    <xf numFmtId="0" fontId="15" fillId="0" borderId="21" xfId="0" applyFont="1" applyBorder="1" applyAlignment="1">
      <alignment horizontal="left" wrapText="1"/>
    </xf>
    <xf numFmtId="4" fontId="13" fillId="0" borderId="26" xfId="0" applyNumberFormat="1" applyFont="1" applyBorder="1" applyAlignment="1">
      <alignment horizontal="right" vertical="center" wrapText="1"/>
    </xf>
    <xf numFmtId="4" fontId="13" fillId="0" borderId="28" xfId="0" applyNumberFormat="1" applyFont="1" applyBorder="1" applyAlignment="1">
      <alignment horizontal="right" vertical="center" wrapText="1"/>
    </xf>
    <xf numFmtId="4" fontId="13" fillId="0" borderId="14" xfId="0" applyNumberFormat="1" applyFont="1" applyBorder="1" applyAlignment="1">
      <alignment horizontal="right" vertical="center" wrapText="1"/>
    </xf>
    <xf numFmtId="4" fontId="13" fillId="0" borderId="20" xfId="0" applyNumberFormat="1" applyFont="1" applyBorder="1" applyAlignment="1">
      <alignment horizontal="right" vertical="center" wrapText="1"/>
    </xf>
    <xf numFmtId="0" fontId="15" fillId="0" borderId="9" xfId="0" applyFont="1" applyBorder="1" applyAlignment="1">
      <alignment wrapText="1"/>
    </xf>
    <xf numFmtId="0" fontId="15" fillId="0" borderId="21" xfId="0" applyFont="1" applyBorder="1" applyAlignment="1">
      <alignment wrapText="1"/>
    </xf>
    <xf numFmtId="0" fontId="5" fillId="0" borderId="0" xfId="0" applyFont="1" applyAlignment="1">
      <alignment horizont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xf numFmtId="4" fontId="12" fillId="0" borderId="13" xfId="0" applyNumberFormat="1" applyFont="1" applyBorder="1" applyAlignment="1">
      <alignment horizontal="center" vertical="center" wrapText="1"/>
    </xf>
    <xf numFmtId="4" fontId="12" fillId="0" borderId="15"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cellXfs>
  <cellStyles count="5">
    <cellStyle name="Normaallaad" xfId="0" builtinId="0"/>
    <cellStyle name="Normaallaad 4 2" xfId="2" xr:uid="{7739A4AA-79F8-40F6-B8A9-6662AF2B2B3A}"/>
    <cellStyle name="Normal 2" xfId="3" xr:uid="{72364736-1FE8-4900-AB45-DFDED8D9609D}"/>
    <cellStyle name="Normal 2 2" xfId="4" xr:uid="{1486EAA8-4EA9-4CC1-92F7-9A5D7FADD4E7}"/>
    <cellStyle name="Protsent" xfId="1" builtinId="5"/>
  </cellStyles>
  <dxfs count="2">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54354-6ECF-43EE-BA7D-C5F5322CA1F1}">
  <sheetPr codeName="Sheet60"/>
  <dimension ref="A1:O47"/>
  <sheetViews>
    <sheetView tabSelected="1" showOutlineSymbols="0" showWhiteSpace="0" topLeftCell="A20" workbookViewId="0">
      <selection activeCell="C31" sqref="C31:D31"/>
    </sheetView>
  </sheetViews>
  <sheetFormatPr defaultColWidth="9.26953125" defaultRowHeight="14" x14ac:dyDescent="0.3"/>
  <cols>
    <col min="1" max="1" width="5.453125" style="1" customWidth="1"/>
    <col min="2" max="3" width="7.7265625" style="1" customWidth="1"/>
    <col min="4" max="4" width="59.26953125" style="1" customWidth="1"/>
    <col min="5" max="6" width="16.7265625" style="1" customWidth="1"/>
    <col min="7" max="7" width="25.7265625" style="1" customWidth="1"/>
    <col min="8" max="8" width="35" style="1" customWidth="1"/>
    <col min="9" max="9" width="16.26953125" style="1" customWidth="1"/>
    <col min="10" max="10" width="9.26953125" style="1"/>
    <col min="11" max="11" width="9.26953125" style="1" customWidth="1"/>
    <col min="12" max="12" width="8.54296875" style="1" customWidth="1"/>
    <col min="13" max="13" width="9.26953125" style="1"/>
    <col min="14" max="14" width="11.26953125" style="1" bestFit="1" customWidth="1"/>
    <col min="15" max="15" width="10.26953125" style="1" bestFit="1" customWidth="1"/>
    <col min="16" max="16384" width="9.26953125" style="1"/>
  </cols>
  <sheetData>
    <row r="1" spans="1:15" x14ac:dyDescent="0.3">
      <c r="H1" s="2" t="s">
        <v>0</v>
      </c>
    </row>
    <row r="2" spans="1:15" ht="15" customHeight="1" x14ac:dyDescent="0.3">
      <c r="H2" s="2" t="s">
        <v>76</v>
      </c>
    </row>
    <row r="3" spans="1:15" ht="15" customHeight="1" x14ac:dyDescent="0.3">
      <c r="H3" s="2"/>
    </row>
    <row r="4" spans="1:15" ht="17.5" x14ac:dyDescent="0.35">
      <c r="A4" s="209" t="s">
        <v>1</v>
      </c>
      <c r="B4" s="209"/>
      <c r="C4" s="209"/>
      <c r="D4" s="209"/>
      <c r="E4" s="209"/>
      <c r="F4" s="209"/>
      <c r="G4" s="209"/>
      <c r="H4" s="209"/>
    </row>
    <row r="5" spans="1:15" ht="16.5" customHeight="1" x14ac:dyDescent="0.3"/>
    <row r="6" spans="1:15" x14ac:dyDescent="0.3">
      <c r="C6" s="3" t="s">
        <v>2</v>
      </c>
      <c r="D6" s="4" t="s">
        <v>3</v>
      </c>
      <c r="G6" s="5"/>
      <c r="K6" s="6"/>
      <c r="L6" s="7"/>
    </row>
    <row r="7" spans="1:15" x14ac:dyDescent="0.3">
      <c r="C7" s="3" t="s">
        <v>4</v>
      </c>
      <c r="D7" s="8" t="s">
        <v>5</v>
      </c>
      <c r="H7" s="9"/>
      <c r="K7" s="6"/>
      <c r="L7" s="7"/>
      <c r="N7" s="10"/>
    </row>
    <row r="8" spans="1:15" ht="15.5" x14ac:dyDescent="0.35">
      <c r="H8" s="11"/>
      <c r="I8" s="12"/>
      <c r="J8" s="12"/>
      <c r="K8" s="6"/>
      <c r="L8" s="7"/>
      <c r="M8" s="3"/>
      <c r="N8" s="10"/>
    </row>
    <row r="9" spans="1:15" ht="16.5" x14ac:dyDescent="0.3">
      <c r="D9" s="13" t="s">
        <v>6</v>
      </c>
      <c r="E9" s="14">
        <v>3456.2999999999993</v>
      </c>
      <c r="F9" s="4" t="s">
        <v>7</v>
      </c>
      <c r="G9" s="12"/>
      <c r="J9" s="15"/>
    </row>
    <row r="10" spans="1:15" ht="16.5" x14ac:dyDescent="0.3">
      <c r="D10" s="13" t="s">
        <v>8</v>
      </c>
      <c r="E10" s="14">
        <v>4014</v>
      </c>
      <c r="F10" s="4" t="s">
        <v>7</v>
      </c>
      <c r="G10" s="12"/>
      <c r="I10" s="12"/>
      <c r="J10" s="16"/>
      <c r="M10" s="12"/>
    </row>
    <row r="11" spans="1:15" ht="14.5" thickBot="1" x14ac:dyDescent="0.35">
      <c r="D11" s="12"/>
      <c r="M11" s="17"/>
      <c r="N11" s="18"/>
    </row>
    <row r="12" spans="1:15" ht="16.5" x14ac:dyDescent="0.3">
      <c r="B12" s="19" t="s">
        <v>9</v>
      </c>
      <c r="C12" s="20"/>
      <c r="D12" s="20"/>
      <c r="E12" s="21" t="s">
        <v>10</v>
      </c>
      <c r="F12" s="22" t="s">
        <v>11</v>
      </c>
      <c r="G12" s="23" t="s">
        <v>12</v>
      </c>
      <c r="H12" s="24" t="s">
        <v>13</v>
      </c>
    </row>
    <row r="13" spans="1:15" ht="15" customHeight="1" x14ac:dyDescent="0.3">
      <c r="B13" s="25"/>
      <c r="C13" s="26" t="s">
        <v>14</v>
      </c>
      <c r="D13" s="27"/>
      <c r="E13" s="28">
        <f>F13/E9</f>
        <v>0.10110034290532183</v>
      </c>
      <c r="F13" s="29">
        <v>349.43311518366374</v>
      </c>
      <c r="G13" s="210" t="s">
        <v>15</v>
      </c>
      <c r="H13" s="212" t="s">
        <v>16</v>
      </c>
      <c r="I13" s="30"/>
      <c r="M13" s="3"/>
      <c r="N13" s="30"/>
      <c r="O13" s="31"/>
    </row>
    <row r="14" spans="1:15" ht="15" customHeight="1" x14ac:dyDescent="0.3">
      <c r="B14" s="25"/>
      <c r="C14" s="26" t="s">
        <v>17</v>
      </c>
      <c r="D14" s="27"/>
      <c r="E14" s="28">
        <f>F14/E9</f>
        <v>14.940393866778001</v>
      </c>
      <c r="F14" s="29">
        <v>51638.483321744796</v>
      </c>
      <c r="G14" s="211"/>
      <c r="H14" s="213"/>
      <c r="I14" s="30"/>
      <c r="M14" s="3"/>
      <c r="N14" s="30"/>
      <c r="O14" s="31"/>
    </row>
    <row r="15" spans="1:15" ht="15" customHeight="1" x14ac:dyDescent="0.3">
      <c r="B15" s="25"/>
      <c r="C15" s="26" t="s">
        <v>18</v>
      </c>
      <c r="D15" s="27"/>
      <c r="E15" s="28">
        <f>F15/E9</f>
        <v>1.7973653168709016</v>
      </c>
      <c r="F15" s="29">
        <v>6212.2337447008958</v>
      </c>
      <c r="G15" s="211"/>
      <c r="H15" s="213"/>
      <c r="I15" s="30"/>
      <c r="M15" s="3"/>
      <c r="N15" s="30"/>
      <c r="O15" s="31"/>
    </row>
    <row r="16" spans="1:15" ht="15" customHeight="1" x14ac:dyDescent="0.3">
      <c r="B16" s="32">
        <v>400</v>
      </c>
      <c r="C16" s="215" t="s">
        <v>19</v>
      </c>
      <c r="D16" s="191"/>
      <c r="E16" s="28">
        <v>2.4957910729040456</v>
      </c>
      <c r="F16" s="29">
        <f>E16*E9</f>
        <v>8626.202685278251</v>
      </c>
      <c r="G16" s="211"/>
      <c r="H16" s="213"/>
      <c r="M16" s="3"/>
      <c r="N16" s="30"/>
      <c r="O16" s="31"/>
    </row>
    <row r="17" spans="2:15" ht="15" customHeight="1" x14ac:dyDescent="0.3">
      <c r="B17" s="32">
        <v>400</v>
      </c>
      <c r="C17" s="215" t="s">
        <v>20</v>
      </c>
      <c r="D17" s="191"/>
      <c r="E17" s="28">
        <f>F17/E9</f>
        <v>0.866565961726395</v>
      </c>
      <c r="F17" s="29">
        <v>2995.1119335149383</v>
      </c>
      <c r="G17" s="211"/>
      <c r="H17" s="213"/>
      <c r="M17" s="3"/>
      <c r="N17" s="30"/>
      <c r="O17" s="31"/>
    </row>
    <row r="18" spans="2:15" ht="15" customHeight="1" x14ac:dyDescent="0.3">
      <c r="B18" s="32">
        <v>100</v>
      </c>
      <c r="C18" s="35" t="s">
        <v>21</v>
      </c>
      <c r="D18" s="36"/>
      <c r="E18" s="28">
        <v>0.36</v>
      </c>
      <c r="F18" s="29">
        <f>E18*$E$9</f>
        <v>1244.2679999999998</v>
      </c>
      <c r="G18" s="216" t="s">
        <v>22</v>
      </c>
      <c r="H18" s="213"/>
      <c r="I18" s="30"/>
      <c r="M18" s="3"/>
      <c r="N18" s="30"/>
      <c r="O18" s="31"/>
    </row>
    <row r="19" spans="2:15" ht="15" customHeight="1" x14ac:dyDescent="0.3">
      <c r="B19" s="32">
        <v>200</v>
      </c>
      <c r="C19" s="33" t="s">
        <v>23</v>
      </c>
      <c r="D19" s="34"/>
      <c r="E19" s="28">
        <v>1.15499</v>
      </c>
      <c r="F19" s="29">
        <f>E19*$E$9</f>
        <v>3991.9919369999989</v>
      </c>
      <c r="G19" s="217"/>
      <c r="H19" s="213"/>
      <c r="I19" s="30"/>
      <c r="M19" s="3"/>
      <c r="N19" s="30"/>
      <c r="O19" s="31"/>
    </row>
    <row r="20" spans="2:15" ht="15" customHeight="1" x14ac:dyDescent="0.3">
      <c r="B20" s="32">
        <v>500</v>
      </c>
      <c r="C20" s="33" t="s">
        <v>24</v>
      </c>
      <c r="D20" s="34"/>
      <c r="E20" s="28">
        <v>2.3E-2</v>
      </c>
      <c r="F20" s="29">
        <f>E20*$E$9</f>
        <v>79.494899999999987</v>
      </c>
      <c r="G20" s="218"/>
      <c r="H20" s="214"/>
      <c r="I20" s="30"/>
      <c r="M20" s="3"/>
      <c r="N20" s="30"/>
      <c r="O20" s="31"/>
    </row>
    <row r="21" spans="2:15" x14ac:dyDescent="0.3">
      <c r="B21" s="37"/>
      <c r="C21" s="38" t="s">
        <v>25</v>
      </c>
      <c r="D21" s="38"/>
      <c r="E21" s="39">
        <f>SUM(E13:E20)</f>
        <v>21.739206561184663</v>
      </c>
      <c r="F21" s="40">
        <f>SUM(F13:F20)</f>
        <v>75137.219637422546</v>
      </c>
      <c r="G21" s="41"/>
      <c r="H21" s="42"/>
      <c r="I21" s="30"/>
      <c r="N21" s="30"/>
      <c r="O21" s="31"/>
    </row>
    <row r="22" spans="2:15" x14ac:dyDescent="0.3">
      <c r="B22" s="43"/>
      <c r="C22" s="44"/>
      <c r="D22" s="44"/>
      <c r="E22" s="45"/>
      <c r="F22" s="46"/>
      <c r="G22" s="47"/>
      <c r="H22" s="48"/>
      <c r="I22" s="30"/>
      <c r="N22" s="30"/>
      <c r="O22" s="31"/>
    </row>
    <row r="23" spans="2:15" ht="16.5" x14ac:dyDescent="0.3">
      <c r="B23" s="49" t="s">
        <v>26</v>
      </c>
      <c r="C23" s="38"/>
      <c r="D23" s="38"/>
      <c r="E23" s="50" t="s">
        <v>10</v>
      </c>
      <c r="F23" s="51" t="s">
        <v>11</v>
      </c>
      <c r="G23" s="52" t="s">
        <v>12</v>
      </c>
      <c r="H23" s="53" t="s">
        <v>13</v>
      </c>
      <c r="I23" s="30"/>
      <c r="N23" s="30"/>
      <c r="O23" s="31"/>
    </row>
    <row r="24" spans="2:15" ht="15.75" customHeight="1" x14ac:dyDescent="0.3">
      <c r="B24" s="32">
        <v>300</v>
      </c>
      <c r="C24" s="191" t="s">
        <v>27</v>
      </c>
      <c r="D24" s="192"/>
      <c r="E24" s="55">
        <v>0.37</v>
      </c>
      <c r="F24" s="56">
        <f>E24*$E$9</f>
        <v>1278.8309999999997</v>
      </c>
      <c r="G24" s="196" t="s">
        <v>28</v>
      </c>
      <c r="H24" s="193" t="s">
        <v>29</v>
      </c>
      <c r="M24" s="3"/>
      <c r="N24" s="30"/>
      <c r="O24" s="31"/>
    </row>
    <row r="25" spans="2:15" ht="15.75" customHeight="1" x14ac:dyDescent="0.3">
      <c r="B25" s="32">
        <v>300</v>
      </c>
      <c r="C25" s="34" t="s">
        <v>30</v>
      </c>
      <c r="D25" s="54"/>
      <c r="E25" s="55">
        <v>2.67</v>
      </c>
      <c r="F25" s="56">
        <f>E25*$E$9</f>
        <v>9228.3209999999981</v>
      </c>
      <c r="G25" s="200"/>
      <c r="H25" s="194"/>
      <c r="M25" s="3"/>
      <c r="N25" s="30"/>
      <c r="O25" s="31"/>
    </row>
    <row r="26" spans="2:15" ht="15" customHeight="1" x14ac:dyDescent="0.35">
      <c r="B26" s="32">
        <v>600</v>
      </c>
      <c r="C26" s="33" t="s">
        <v>31</v>
      </c>
      <c r="D26" s="34"/>
      <c r="E26" s="55"/>
      <c r="F26" s="56"/>
      <c r="G26" s="57"/>
      <c r="H26" s="194"/>
      <c r="I26" s="30"/>
      <c r="K26" s="58"/>
      <c r="M26" s="3"/>
      <c r="N26" s="30"/>
      <c r="O26" s="31"/>
    </row>
    <row r="27" spans="2:15" ht="15" customHeight="1" x14ac:dyDescent="0.35">
      <c r="B27" s="32"/>
      <c r="C27" s="33">
        <v>610</v>
      </c>
      <c r="D27" s="34" t="s">
        <v>32</v>
      </c>
      <c r="E27" s="55">
        <v>2</v>
      </c>
      <c r="F27" s="56">
        <f t="shared" ref="F27:F30" si="0">E27*$E$9</f>
        <v>6912.5999999999985</v>
      </c>
      <c r="G27" s="196" t="s">
        <v>33</v>
      </c>
      <c r="H27" s="194"/>
      <c r="I27" s="30"/>
      <c r="K27" s="58"/>
      <c r="M27" s="3"/>
      <c r="N27" s="30"/>
      <c r="O27" s="31"/>
    </row>
    <row r="28" spans="2:15" x14ac:dyDescent="0.3">
      <c r="B28" s="32"/>
      <c r="C28" s="33">
        <v>620</v>
      </c>
      <c r="D28" s="34" t="s">
        <v>34</v>
      </c>
      <c r="E28" s="55">
        <v>0.84</v>
      </c>
      <c r="F28" s="56">
        <f t="shared" si="0"/>
        <v>2903.2919999999995</v>
      </c>
      <c r="G28" s="197"/>
      <c r="H28" s="194"/>
      <c r="I28" s="30"/>
      <c r="K28" s="59"/>
      <c r="M28" s="3"/>
      <c r="N28" s="30"/>
      <c r="O28" s="31"/>
    </row>
    <row r="29" spans="2:15" x14ac:dyDescent="0.3">
      <c r="B29" s="32"/>
      <c r="C29" s="33">
        <v>630</v>
      </c>
      <c r="D29" s="34" t="s">
        <v>35</v>
      </c>
      <c r="E29" s="55">
        <v>7.0000000000000007E-2</v>
      </c>
      <c r="F29" s="56">
        <f t="shared" si="0"/>
        <v>241.94099999999997</v>
      </c>
      <c r="G29" s="197"/>
      <c r="H29" s="194"/>
      <c r="I29" s="30"/>
      <c r="M29" s="3"/>
      <c r="N29" s="30"/>
      <c r="O29" s="31"/>
    </row>
    <row r="30" spans="2:15" x14ac:dyDescent="0.3">
      <c r="B30" s="32">
        <v>700</v>
      </c>
      <c r="C30" s="198" t="s">
        <v>36</v>
      </c>
      <c r="D30" s="199"/>
      <c r="E30" s="55">
        <v>0</v>
      </c>
      <c r="F30" s="56">
        <f t="shared" si="0"/>
        <v>0</v>
      </c>
      <c r="G30" s="196" t="s">
        <v>28</v>
      </c>
      <c r="H30" s="194"/>
      <c r="I30" s="30"/>
      <c r="M30" s="3"/>
      <c r="N30" s="30"/>
      <c r="O30" s="31"/>
    </row>
    <row r="31" spans="2:15" ht="30" customHeight="1" x14ac:dyDescent="0.3">
      <c r="B31" s="32">
        <v>700</v>
      </c>
      <c r="C31" s="201" t="s">
        <v>77</v>
      </c>
      <c r="D31" s="202"/>
      <c r="E31" s="203">
        <v>1</v>
      </c>
      <c r="F31" s="205">
        <f>E31*E9</f>
        <v>3456.2999999999993</v>
      </c>
      <c r="G31" s="197"/>
      <c r="H31" s="194"/>
      <c r="I31" s="30"/>
      <c r="M31" s="3"/>
      <c r="N31" s="30"/>
      <c r="O31" s="31"/>
    </row>
    <row r="32" spans="2:15" ht="36.75" customHeight="1" x14ac:dyDescent="0.3">
      <c r="B32" s="32">
        <v>700</v>
      </c>
      <c r="C32" s="207" t="s">
        <v>37</v>
      </c>
      <c r="D32" s="208"/>
      <c r="E32" s="204"/>
      <c r="F32" s="206"/>
      <c r="G32" s="200"/>
      <c r="H32" s="195"/>
      <c r="I32" s="30"/>
      <c r="M32" s="3"/>
      <c r="N32" s="30"/>
      <c r="O32" s="31"/>
    </row>
    <row r="33" spans="2:15" ht="14.5" thickBot="1" x14ac:dyDescent="0.35">
      <c r="B33" s="60"/>
      <c r="C33" s="61" t="s">
        <v>38</v>
      </c>
      <c r="D33" s="61"/>
      <c r="E33" s="62">
        <f>SUM(E24:E31)</f>
        <v>6.95</v>
      </c>
      <c r="F33" s="63">
        <f>SUM(F24:F32)</f>
        <v>24021.284999999993</v>
      </c>
      <c r="G33" s="64"/>
      <c r="H33" s="65"/>
      <c r="I33" s="30"/>
      <c r="N33" s="30"/>
      <c r="O33" s="31"/>
    </row>
    <row r="34" spans="2:15" ht="17.25" customHeight="1" x14ac:dyDescent="0.3">
      <c r="B34" s="66"/>
      <c r="C34" s="12"/>
      <c r="D34" s="12"/>
      <c r="E34" s="67"/>
      <c r="F34" s="68"/>
      <c r="G34" s="69"/>
      <c r="I34" s="30"/>
    </row>
    <row r="35" spans="2:15" x14ac:dyDescent="0.3">
      <c r="B35" s="188" t="s">
        <v>39</v>
      </c>
      <c r="C35" s="188"/>
      <c r="D35" s="188"/>
      <c r="E35" s="67">
        <f>E33+E21</f>
        <v>28.689206561184662</v>
      </c>
      <c r="F35" s="68">
        <f>F33+F21</f>
        <v>99158.504637422535</v>
      </c>
      <c r="G35" s="69"/>
    </row>
    <row r="36" spans="2:15" x14ac:dyDescent="0.3">
      <c r="B36" s="66" t="s">
        <v>40</v>
      </c>
      <c r="C36" s="70"/>
      <c r="D36" s="71">
        <v>0.2</v>
      </c>
      <c r="E36" s="72">
        <f>E35*D36</f>
        <v>5.7378413122369327</v>
      </c>
      <c r="F36" s="68">
        <f>F35*D36</f>
        <v>19831.700927484508</v>
      </c>
    </row>
    <row r="37" spans="2:15" x14ac:dyDescent="0.3">
      <c r="B37" s="12" t="s">
        <v>41</v>
      </c>
      <c r="C37" s="12"/>
      <c r="D37" s="12"/>
      <c r="E37" s="67">
        <f>E36+E35</f>
        <v>34.427047873421593</v>
      </c>
      <c r="F37" s="68">
        <f>F36+F35</f>
        <v>118990.20556490704</v>
      </c>
      <c r="G37" s="69"/>
    </row>
    <row r="38" spans="2:15" x14ac:dyDescent="0.3">
      <c r="B38" s="12" t="s">
        <v>42</v>
      </c>
      <c r="C38" s="12"/>
      <c r="D38" s="12"/>
      <c r="E38" s="73">
        <v>12</v>
      </c>
      <c r="F38" s="68">
        <f>F35*E38</f>
        <v>1189902.0556490705</v>
      </c>
      <c r="G38" s="74"/>
      <c r="H38" s="75"/>
    </row>
    <row r="39" spans="2:15" ht="14.5" thickBot="1" x14ac:dyDescent="0.35">
      <c r="B39" s="12" t="s">
        <v>43</v>
      </c>
      <c r="C39" s="12"/>
      <c r="D39" s="12"/>
      <c r="E39" s="76">
        <v>12</v>
      </c>
      <c r="F39" s="77">
        <f>F37*E39</f>
        <v>1427882.4667788844</v>
      </c>
      <c r="G39" s="78"/>
      <c r="H39" s="79"/>
    </row>
    <row r="40" spans="2:15" ht="15.5" x14ac:dyDescent="0.35">
      <c r="B40" s="189"/>
      <c r="C40" s="189"/>
      <c r="D40" s="189"/>
      <c r="E40" s="189"/>
      <c r="F40" s="189"/>
      <c r="G40" s="80"/>
      <c r="H40" s="11"/>
    </row>
    <row r="41" spans="2:15" ht="42" customHeight="1" x14ac:dyDescent="0.3">
      <c r="B41" s="190" t="s">
        <v>44</v>
      </c>
      <c r="C41" s="190"/>
      <c r="D41" s="190"/>
      <c r="E41" s="190"/>
      <c r="F41" s="190"/>
      <c r="G41" s="190"/>
      <c r="H41" s="190"/>
    </row>
    <row r="42" spans="2:15" ht="15.5" x14ac:dyDescent="0.35">
      <c r="B42" s="81"/>
      <c r="C42" s="11"/>
      <c r="D42" s="11"/>
      <c r="E42" s="11"/>
      <c r="F42" s="11"/>
      <c r="G42" s="11"/>
      <c r="H42" s="11"/>
    </row>
    <row r="43" spans="2:15" ht="15.5" x14ac:dyDescent="0.35">
      <c r="B43" s="11"/>
      <c r="C43" s="11"/>
      <c r="D43" s="11"/>
      <c r="E43" s="11"/>
      <c r="F43" s="11"/>
      <c r="G43" s="11"/>
      <c r="H43" s="11"/>
    </row>
    <row r="44" spans="2:15" x14ac:dyDescent="0.3">
      <c r="B44" s="12" t="s">
        <v>45</v>
      </c>
      <c r="C44" s="12"/>
      <c r="D44" s="12"/>
      <c r="E44" s="12" t="s">
        <v>46</v>
      </c>
    </row>
    <row r="46" spans="2:15" x14ac:dyDescent="0.3">
      <c r="B46" s="82" t="s">
        <v>47</v>
      </c>
      <c r="C46" s="82"/>
      <c r="D46" s="82"/>
      <c r="E46" s="82" t="s">
        <v>47</v>
      </c>
      <c r="F46" s="82"/>
      <c r="G46" s="82"/>
    </row>
    <row r="47" spans="2:15" ht="15.5" x14ac:dyDescent="0.35">
      <c r="B47" s="11"/>
      <c r="C47" s="11"/>
      <c r="D47" s="11"/>
      <c r="E47" s="11"/>
      <c r="F47" s="11"/>
      <c r="G47" s="11"/>
      <c r="H47" s="11"/>
    </row>
  </sheetData>
  <mergeCells count="19">
    <mergeCell ref="A4:H4"/>
    <mergeCell ref="G13:G17"/>
    <mergeCell ref="H13:H20"/>
    <mergeCell ref="C16:D16"/>
    <mergeCell ref="C17:D17"/>
    <mergeCell ref="G18:G20"/>
    <mergeCell ref="B35:D35"/>
    <mergeCell ref="B40:F40"/>
    <mergeCell ref="B41:H41"/>
    <mergeCell ref="C24:D24"/>
    <mergeCell ref="H24:H32"/>
    <mergeCell ref="G27:G29"/>
    <mergeCell ref="C30:D30"/>
    <mergeCell ref="G30:G32"/>
    <mergeCell ref="C31:D31"/>
    <mergeCell ref="E31:E32"/>
    <mergeCell ref="F31:F32"/>
    <mergeCell ref="C32:D32"/>
    <mergeCell ref="G24:G25"/>
  </mergeCells>
  <conditionalFormatting sqref="K26:K27">
    <cfRule type="expression" dxfId="1" priority="1">
      <formula>AND($AW26&lt;&gt;"",$BF26="")</formula>
    </cfRule>
    <cfRule type="expression" dxfId="0" priority="2">
      <formula>$AW26&lt;&gt;""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61803-43A2-4FE4-9653-41E11667352B}">
  <sheetPr codeName="Sheet21"/>
  <dimension ref="A1:P137"/>
  <sheetViews>
    <sheetView showOutlineSymbols="0" showWhiteSpace="0" zoomScaleNormal="100" workbookViewId="0">
      <selection activeCell="B4" sqref="B4"/>
    </sheetView>
  </sheetViews>
  <sheetFormatPr defaultColWidth="9.1796875" defaultRowHeight="14.5" x14ac:dyDescent="0.35"/>
  <cols>
    <col min="1" max="1" width="9.1796875" style="85" customWidth="1"/>
    <col min="2" max="2" width="7.81640625" style="85" customWidth="1"/>
    <col min="3" max="3" width="14.7265625" style="85" customWidth="1"/>
    <col min="4" max="4" width="14.26953125" style="85" customWidth="1"/>
    <col min="5" max="6" width="14.7265625" style="85" customWidth="1"/>
    <col min="7" max="7" width="14.7265625" style="136" customWidth="1"/>
    <col min="8" max="10" width="9.1796875" style="85"/>
    <col min="11" max="11" width="11" style="85" customWidth="1"/>
    <col min="12" max="16384" width="9.1796875" style="85"/>
  </cols>
  <sheetData>
    <row r="1" spans="1:16" x14ac:dyDescent="0.35">
      <c r="A1"/>
      <c r="B1" s="83"/>
      <c r="C1" s="83"/>
      <c r="D1" s="83"/>
      <c r="E1" s="83"/>
      <c r="F1" s="83"/>
      <c r="G1" s="84"/>
    </row>
    <row r="2" spans="1:16" x14ac:dyDescent="0.35">
      <c r="A2" s="83"/>
      <c r="B2" s="83"/>
      <c r="C2" s="83"/>
      <c r="D2" s="83"/>
      <c r="E2" s="83"/>
      <c r="F2" s="86"/>
      <c r="G2" s="87"/>
    </row>
    <row r="3" spans="1:16" x14ac:dyDescent="0.35">
      <c r="A3" s="88"/>
      <c r="B3" s="88"/>
      <c r="C3" s="88"/>
      <c r="D3" s="88"/>
      <c r="E3" s="88"/>
      <c r="F3" s="86"/>
      <c r="G3" s="87"/>
      <c r="H3" s="89"/>
      <c r="I3" s="89"/>
      <c r="J3" s="89"/>
      <c r="K3" s="90" t="s">
        <v>2</v>
      </c>
      <c r="L3" s="90" t="s">
        <v>48</v>
      </c>
      <c r="M3" s="91"/>
      <c r="N3" s="89"/>
      <c r="O3" s="89"/>
    </row>
    <row r="4" spans="1:16" ht="18.5" x14ac:dyDescent="0.45">
      <c r="A4" s="88"/>
      <c r="B4" s="92" t="s">
        <v>49</v>
      </c>
      <c r="C4" s="88"/>
      <c r="D4" s="88"/>
      <c r="E4" s="86"/>
      <c r="F4" s="93" t="s">
        <v>5</v>
      </c>
      <c r="G4" s="94"/>
      <c r="H4" s="89"/>
      <c r="I4" s="89"/>
      <c r="J4" s="89"/>
      <c r="K4" s="95" t="s">
        <v>50</v>
      </c>
      <c r="L4" s="96">
        <v>3456.2999999999993</v>
      </c>
      <c r="M4" s="97">
        <f>L4/$L$9</f>
        <v>1</v>
      </c>
      <c r="N4" s="98"/>
      <c r="O4" s="99"/>
    </row>
    <row r="5" spans="1:16" x14ac:dyDescent="0.35">
      <c r="A5" s="88"/>
      <c r="B5" s="88"/>
      <c r="C5" s="88"/>
      <c r="D5" s="88"/>
      <c r="E5" s="88"/>
      <c r="F5" s="100"/>
      <c r="G5" s="94"/>
      <c r="H5" s="89"/>
      <c r="I5" s="89"/>
      <c r="J5" s="89"/>
      <c r="K5" s="95" t="s">
        <v>51</v>
      </c>
      <c r="L5" s="96">
        <v>0</v>
      </c>
      <c r="M5" s="97">
        <f>L5/$L$9</f>
        <v>0</v>
      </c>
      <c r="N5" s="101"/>
      <c r="O5" s="99"/>
    </row>
    <row r="6" spans="1:16" x14ac:dyDescent="0.35">
      <c r="A6" s="88"/>
      <c r="B6" s="102" t="s">
        <v>52</v>
      </c>
      <c r="C6" s="103"/>
      <c r="D6" s="104"/>
      <c r="E6" s="105">
        <v>45170</v>
      </c>
      <c r="F6" s="106"/>
      <c r="G6" s="94"/>
      <c r="H6" s="89"/>
      <c r="I6" s="89"/>
      <c r="J6" s="89"/>
      <c r="K6" s="95" t="s">
        <v>53</v>
      </c>
      <c r="L6" s="96">
        <v>0</v>
      </c>
      <c r="M6" s="97">
        <f>L6/$L$9</f>
        <v>0</v>
      </c>
      <c r="N6" s="107"/>
      <c r="O6" s="107"/>
    </row>
    <row r="7" spans="1:16" x14ac:dyDescent="0.35">
      <c r="A7" s="88"/>
      <c r="B7" s="108" t="s">
        <v>54</v>
      </c>
      <c r="C7" s="86"/>
      <c r="D7" s="89"/>
      <c r="E7" s="109">
        <v>240</v>
      </c>
      <c r="F7" s="110" t="s">
        <v>55</v>
      </c>
      <c r="G7" s="94"/>
      <c r="H7" s="89"/>
      <c r="I7" s="89"/>
      <c r="J7" s="89"/>
      <c r="K7" s="95" t="s">
        <v>56</v>
      </c>
      <c r="L7" s="96">
        <v>0</v>
      </c>
      <c r="M7" s="97">
        <f>L7/$L$9</f>
        <v>0</v>
      </c>
      <c r="N7" s="111"/>
      <c r="O7" s="111"/>
    </row>
    <row r="8" spans="1:16" x14ac:dyDescent="0.35">
      <c r="A8" s="88"/>
      <c r="B8" s="108" t="s">
        <v>57</v>
      </c>
      <c r="C8" s="86"/>
      <c r="D8" s="112">
        <f>E6-1</f>
        <v>45169</v>
      </c>
      <c r="E8" s="113">
        <v>50599.169999999991</v>
      </c>
      <c r="F8" s="110" t="s">
        <v>58</v>
      </c>
      <c r="G8" s="94"/>
      <c r="H8" s="89"/>
      <c r="I8" s="89"/>
      <c r="J8" s="89"/>
      <c r="K8" s="95" t="s">
        <v>59</v>
      </c>
      <c r="L8" s="96">
        <v>0</v>
      </c>
      <c r="M8" s="97">
        <f>L8/$L$9</f>
        <v>0</v>
      </c>
      <c r="N8" s="111"/>
      <c r="O8" s="111"/>
    </row>
    <row r="9" spans="1:16" x14ac:dyDescent="0.35">
      <c r="A9" s="88"/>
      <c r="B9" s="108" t="s">
        <v>57</v>
      </c>
      <c r="C9" s="86"/>
      <c r="D9" s="112">
        <f>EDATE(D8,E7)</f>
        <v>52474</v>
      </c>
      <c r="E9" s="113">
        <v>1950</v>
      </c>
      <c r="F9" s="110" t="s">
        <v>58</v>
      </c>
      <c r="G9" s="94"/>
      <c r="H9" s="89"/>
      <c r="I9" s="89"/>
      <c r="J9" s="89"/>
      <c r="K9" s="114" t="s">
        <v>60</v>
      </c>
      <c r="L9" s="115">
        <v>3456.2999999999993</v>
      </c>
      <c r="M9" s="114"/>
      <c r="N9" s="111"/>
      <c r="O9" s="111"/>
    </row>
    <row r="10" spans="1:16" x14ac:dyDescent="0.35">
      <c r="A10" s="88"/>
      <c r="B10" s="108" t="s">
        <v>61</v>
      </c>
      <c r="C10" s="86"/>
      <c r="D10" s="89"/>
      <c r="E10" s="116">
        <f>M4</f>
        <v>1</v>
      </c>
      <c r="F10" s="110"/>
      <c r="G10" s="94"/>
      <c r="H10" s="89"/>
      <c r="I10" s="89"/>
      <c r="J10" s="89"/>
      <c r="K10" s="89"/>
      <c r="L10" s="89"/>
      <c r="M10" s="117"/>
      <c r="N10" s="117"/>
      <c r="O10" s="117"/>
    </row>
    <row r="11" spans="1:16" x14ac:dyDescent="0.35">
      <c r="A11" s="88"/>
      <c r="B11" s="108" t="s">
        <v>62</v>
      </c>
      <c r="C11" s="86"/>
      <c r="D11" s="89"/>
      <c r="E11" s="118">
        <f>ROUND(E8*E$10,2)</f>
        <v>50599.17</v>
      </c>
      <c r="F11" s="110" t="s">
        <v>58</v>
      </c>
      <c r="G11" s="94"/>
      <c r="H11" s="89"/>
      <c r="I11" s="89"/>
      <c r="J11" s="89"/>
      <c r="K11" s="89"/>
      <c r="L11" s="89"/>
      <c r="M11" s="117"/>
      <c r="N11" s="117"/>
      <c r="O11" s="117"/>
    </row>
    <row r="12" spans="1:16" x14ac:dyDescent="0.35">
      <c r="A12" s="88"/>
      <c r="B12" s="108" t="s">
        <v>63</v>
      </c>
      <c r="C12" s="86"/>
      <c r="D12" s="89"/>
      <c r="E12" s="118">
        <f>ROUND(E9*E$10,2)</f>
        <v>1950</v>
      </c>
      <c r="F12" s="110" t="s">
        <v>58</v>
      </c>
      <c r="G12" s="94"/>
      <c r="H12" s="89"/>
      <c r="I12" s="89"/>
      <c r="J12" s="89"/>
      <c r="K12" s="119"/>
      <c r="L12" s="119"/>
      <c r="M12" s="111"/>
      <c r="N12" s="111"/>
      <c r="O12" s="111"/>
      <c r="P12" s="120"/>
    </row>
    <row r="13" spans="1:16" x14ac:dyDescent="0.35">
      <c r="A13" s="88"/>
      <c r="B13" s="121" t="s">
        <v>75</v>
      </c>
      <c r="C13" s="122"/>
      <c r="D13" s="123"/>
      <c r="E13" s="124">
        <v>5.7000000000000002E-2</v>
      </c>
      <c r="F13" s="125"/>
      <c r="G13" s="94"/>
      <c r="H13" s="89"/>
      <c r="I13" s="89"/>
      <c r="J13" s="89"/>
      <c r="K13" s="119"/>
      <c r="L13" s="119"/>
      <c r="M13" s="111"/>
      <c r="N13" s="111"/>
      <c r="O13" s="111"/>
      <c r="P13" s="120"/>
    </row>
    <row r="14" spans="1:16" x14ac:dyDescent="0.35">
      <c r="A14" s="88"/>
      <c r="B14" s="109"/>
      <c r="C14" s="86"/>
      <c r="D14" s="89"/>
      <c r="E14" s="126"/>
      <c r="F14" s="109"/>
      <c r="G14" s="94"/>
      <c r="H14" s="89"/>
      <c r="I14" s="89"/>
      <c r="J14" s="89"/>
      <c r="K14" s="119"/>
      <c r="L14" s="119"/>
      <c r="M14" s="111"/>
      <c r="N14" s="111"/>
      <c r="O14" s="111"/>
      <c r="P14" s="120"/>
    </row>
    <row r="15" spans="1:16" x14ac:dyDescent="0.35">
      <c r="A15" s="89"/>
      <c r="B15" s="89"/>
      <c r="C15" s="89"/>
      <c r="D15" s="89"/>
      <c r="E15" s="89"/>
      <c r="F15" s="89"/>
      <c r="G15" s="98"/>
      <c r="H15" s="89"/>
      <c r="I15" s="89"/>
      <c r="J15" s="89"/>
      <c r="K15" s="119"/>
      <c r="L15" s="119"/>
      <c r="M15" s="111"/>
      <c r="N15" s="111"/>
      <c r="O15" s="111"/>
      <c r="P15" s="120"/>
    </row>
    <row r="16" spans="1:16" ht="15" thickBot="1" x14ac:dyDescent="0.4">
      <c r="A16" s="127" t="s">
        <v>64</v>
      </c>
      <c r="B16" s="127" t="s">
        <v>65</v>
      </c>
      <c r="C16" s="127" t="s">
        <v>66</v>
      </c>
      <c r="D16" s="127" t="s">
        <v>67</v>
      </c>
      <c r="E16" s="127" t="s">
        <v>68</v>
      </c>
      <c r="F16" s="127" t="s">
        <v>69</v>
      </c>
      <c r="G16" s="128" t="s">
        <v>70</v>
      </c>
      <c r="H16" s="89"/>
      <c r="I16" s="89"/>
      <c r="J16" s="89"/>
      <c r="K16" s="119"/>
      <c r="L16" s="119"/>
      <c r="M16" s="111"/>
      <c r="N16" s="111"/>
      <c r="O16" s="111"/>
      <c r="P16" s="120"/>
    </row>
    <row r="17" spans="1:16" x14ac:dyDescent="0.35">
      <c r="A17" s="129">
        <f>E6</f>
        <v>45170</v>
      </c>
      <c r="B17" s="86">
        <v>1</v>
      </c>
      <c r="C17" s="100">
        <f>E11</f>
        <v>50599.17</v>
      </c>
      <c r="D17" s="130">
        <f>IPMT($E$13/12,B17,$E$7,-$E$11,$E$12,0)</f>
        <v>240.34605749999997</v>
      </c>
      <c r="E17" s="130">
        <f>PPMT($E$13/12,B17,$E$7,-$E$11,$E$12,0)</f>
        <v>109.0870576836638</v>
      </c>
      <c r="F17" s="130">
        <f>SUM(D17:E17)</f>
        <v>349.43311518366374</v>
      </c>
      <c r="G17" s="100">
        <f>C17-E17</f>
        <v>50490.082942316338</v>
      </c>
      <c r="H17" s="89"/>
      <c r="I17" s="89"/>
      <c r="J17" s="89"/>
      <c r="K17" s="119"/>
      <c r="L17" s="119"/>
      <c r="M17" s="111"/>
      <c r="N17" s="111"/>
      <c r="O17" s="111"/>
      <c r="P17" s="120"/>
    </row>
    <row r="18" spans="1:16" x14ac:dyDescent="0.35">
      <c r="A18" s="129">
        <f>EDATE(A17,1)</f>
        <v>45200</v>
      </c>
      <c r="B18" s="86">
        <v>2</v>
      </c>
      <c r="C18" s="100">
        <f>G17</f>
        <v>50490.082942316338</v>
      </c>
      <c r="D18" s="130">
        <f t="shared" ref="D18:D81" si="0">IPMT($E$13/12,B18,$E$7,-$E$11,$E$12,0)</f>
        <v>239.8278939760026</v>
      </c>
      <c r="E18" s="130">
        <f t="shared" ref="E18:E81" si="1">PPMT($E$13/12,B18,$E$7,-$E$11,$E$12,0)</f>
        <v>109.60522120766116</v>
      </c>
      <c r="F18" s="130">
        <f t="shared" ref="F18:F81" si="2">SUM(D18:E18)</f>
        <v>349.43311518366374</v>
      </c>
      <c r="G18" s="100">
        <f t="shared" ref="G18:G75" si="3">C18-E18</f>
        <v>50380.477721108677</v>
      </c>
      <c r="H18" s="89"/>
      <c r="I18" s="89"/>
      <c r="J18" s="89"/>
      <c r="K18" s="119"/>
      <c r="L18" s="119"/>
      <c r="M18" s="111"/>
      <c r="N18" s="111"/>
      <c r="O18" s="111"/>
      <c r="P18" s="120"/>
    </row>
    <row r="19" spans="1:16" x14ac:dyDescent="0.35">
      <c r="A19" s="129">
        <f>EDATE(A18,1)</f>
        <v>45231</v>
      </c>
      <c r="B19" s="86">
        <v>3</v>
      </c>
      <c r="C19" s="100">
        <f>G18</f>
        <v>50380.477721108677</v>
      </c>
      <c r="D19" s="130">
        <f t="shared" si="0"/>
        <v>239.30726917526619</v>
      </c>
      <c r="E19" s="130">
        <f t="shared" si="1"/>
        <v>110.12584600839757</v>
      </c>
      <c r="F19" s="130">
        <f t="shared" si="2"/>
        <v>349.43311518366374</v>
      </c>
      <c r="G19" s="100">
        <f t="shared" si="3"/>
        <v>50270.351875100278</v>
      </c>
      <c r="H19" s="89"/>
      <c r="I19" s="89"/>
      <c r="J19" s="89"/>
      <c r="K19" s="119"/>
      <c r="L19" s="119"/>
      <c r="M19" s="111"/>
      <c r="N19" s="111"/>
      <c r="O19" s="111"/>
      <c r="P19" s="120"/>
    </row>
    <row r="20" spans="1:16" x14ac:dyDescent="0.35">
      <c r="A20" s="129">
        <f t="shared" ref="A20:A83" si="4">EDATE(A19,1)</f>
        <v>45261</v>
      </c>
      <c r="B20" s="86">
        <v>4</v>
      </c>
      <c r="C20" s="100">
        <f t="shared" ref="C20:C75" si="5">G19</f>
        <v>50270.351875100278</v>
      </c>
      <c r="D20" s="130">
        <f t="shared" si="0"/>
        <v>238.78417140672627</v>
      </c>
      <c r="E20" s="130">
        <f t="shared" si="1"/>
        <v>110.64894377693747</v>
      </c>
      <c r="F20" s="130">
        <f t="shared" si="2"/>
        <v>349.43311518366374</v>
      </c>
      <c r="G20" s="100">
        <f t="shared" si="3"/>
        <v>50159.702931323343</v>
      </c>
      <c r="H20" s="89"/>
      <c r="I20" s="89"/>
      <c r="J20" s="89"/>
      <c r="K20" s="119"/>
      <c r="L20" s="119"/>
      <c r="M20" s="111"/>
      <c r="N20" s="111"/>
      <c r="O20" s="111"/>
      <c r="P20" s="120"/>
    </row>
    <row r="21" spans="1:16" x14ac:dyDescent="0.35">
      <c r="A21" s="129">
        <f t="shared" si="4"/>
        <v>45292</v>
      </c>
      <c r="B21" s="86">
        <v>5</v>
      </c>
      <c r="C21" s="100">
        <f t="shared" si="5"/>
        <v>50159.702931323343</v>
      </c>
      <c r="D21" s="130">
        <f t="shared" si="0"/>
        <v>238.25858892378588</v>
      </c>
      <c r="E21" s="130">
        <f t="shared" si="1"/>
        <v>111.17452625987792</v>
      </c>
      <c r="F21" s="130">
        <f t="shared" si="2"/>
        <v>349.4331151836638</v>
      </c>
      <c r="G21" s="100">
        <f t="shared" si="3"/>
        <v>50048.528405063465</v>
      </c>
      <c r="H21" s="89"/>
      <c r="I21" s="89"/>
      <c r="J21" s="89"/>
      <c r="K21" s="119"/>
      <c r="L21" s="119"/>
      <c r="M21" s="111"/>
      <c r="N21" s="111"/>
      <c r="O21" s="111"/>
      <c r="P21" s="120"/>
    </row>
    <row r="22" spans="1:16" x14ac:dyDescent="0.35">
      <c r="A22" s="131">
        <f t="shared" si="4"/>
        <v>45323</v>
      </c>
      <c r="B22" s="132">
        <v>6</v>
      </c>
      <c r="C22" s="133">
        <f t="shared" si="5"/>
        <v>50048.528405063465</v>
      </c>
      <c r="D22" s="130">
        <f t="shared" si="0"/>
        <v>237.73050992405143</v>
      </c>
      <c r="E22" s="130">
        <f t="shared" si="1"/>
        <v>111.70260525961234</v>
      </c>
      <c r="F22" s="130">
        <f t="shared" si="2"/>
        <v>349.43311518366374</v>
      </c>
      <c r="G22" s="133">
        <f t="shared" si="3"/>
        <v>49936.825799803853</v>
      </c>
      <c r="K22" s="134"/>
      <c r="L22" s="134"/>
      <c r="M22" s="135"/>
      <c r="N22" s="135"/>
      <c r="O22" s="135"/>
      <c r="P22" s="120"/>
    </row>
    <row r="23" spans="1:16" x14ac:dyDescent="0.35">
      <c r="A23" s="131">
        <f t="shared" si="4"/>
        <v>45352</v>
      </c>
      <c r="B23" s="132">
        <v>7</v>
      </c>
      <c r="C23" s="133">
        <f t="shared" si="5"/>
        <v>49936.825799803853</v>
      </c>
      <c r="D23" s="130">
        <f t="shared" si="0"/>
        <v>237.1999225490683</v>
      </c>
      <c r="E23" s="130">
        <f t="shared" si="1"/>
        <v>112.23319263459548</v>
      </c>
      <c r="F23" s="130">
        <f t="shared" si="2"/>
        <v>349.4331151836638</v>
      </c>
      <c r="G23" s="133">
        <f t="shared" si="3"/>
        <v>49824.592607169259</v>
      </c>
      <c r="K23" s="134"/>
      <c r="L23" s="134"/>
      <c r="M23" s="135"/>
      <c r="N23" s="135"/>
      <c r="O23" s="135"/>
      <c r="P23" s="120"/>
    </row>
    <row r="24" spans="1:16" x14ac:dyDescent="0.35">
      <c r="A24" s="131">
        <f>EDATE(A23,1)</f>
        <v>45383</v>
      </c>
      <c r="B24" s="132">
        <v>8</v>
      </c>
      <c r="C24" s="133">
        <f t="shared" si="5"/>
        <v>49824.592607169259</v>
      </c>
      <c r="D24" s="130">
        <f t="shared" si="0"/>
        <v>236.66681488405393</v>
      </c>
      <c r="E24" s="130">
        <f t="shared" si="1"/>
        <v>112.76630029960982</v>
      </c>
      <c r="F24" s="130">
        <f t="shared" si="2"/>
        <v>349.43311518366374</v>
      </c>
      <c r="G24" s="133">
        <f t="shared" si="3"/>
        <v>49711.826306869647</v>
      </c>
      <c r="K24" s="134"/>
      <c r="L24" s="134"/>
      <c r="M24" s="135"/>
      <c r="N24" s="135"/>
      <c r="O24" s="135"/>
      <c r="P24" s="120"/>
    </row>
    <row r="25" spans="1:16" x14ac:dyDescent="0.35">
      <c r="A25" s="131">
        <f t="shared" si="4"/>
        <v>45413</v>
      </c>
      <c r="B25" s="132">
        <v>9</v>
      </c>
      <c r="C25" s="133">
        <f t="shared" si="5"/>
        <v>49711.826306869647</v>
      </c>
      <c r="D25" s="130">
        <f t="shared" si="0"/>
        <v>236.13117495763078</v>
      </c>
      <c r="E25" s="130">
        <f t="shared" si="1"/>
        <v>113.30194022603298</v>
      </c>
      <c r="F25" s="130">
        <f t="shared" si="2"/>
        <v>349.43311518366374</v>
      </c>
      <c r="G25" s="133">
        <f t="shared" si="3"/>
        <v>49598.524366643614</v>
      </c>
      <c r="K25" s="134"/>
      <c r="L25" s="134"/>
      <c r="M25" s="135"/>
      <c r="N25" s="135"/>
      <c r="O25" s="135"/>
      <c r="P25" s="120"/>
    </row>
    <row r="26" spans="1:16" x14ac:dyDescent="0.35">
      <c r="A26" s="131">
        <f t="shared" si="4"/>
        <v>45444</v>
      </c>
      <c r="B26" s="132">
        <v>10</v>
      </c>
      <c r="C26" s="133">
        <f t="shared" si="5"/>
        <v>49598.524366643614</v>
      </c>
      <c r="D26" s="130">
        <f t="shared" si="0"/>
        <v>235.59299074155717</v>
      </c>
      <c r="E26" s="130">
        <f t="shared" si="1"/>
        <v>113.84012444210664</v>
      </c>
      <c r="F26" s="130">
        <f t="shared" si="2"/>
        <v>349.4331151836638</v>
      </c>
      <c r="G26" s="133">
        <f t="shared" si="3"/>
        <v>49484.684242201511</v>
      </c>
      <c r="K26" s="134"/>
      <c r="L26" s="134"/>
      <c r="M26" s="135"/>
      <c r="N26" s="135"/>
      <c r="O26" s="135"/>
      <c r="P26" s="120"/>
    </row>
    <row r="27" spans="1:16" x14ac:dyDescent="0.35">
      <c r="A27" s="131">
        <f t="shared" si="4"/>
        <v>45474</v>
      </c>
      <c r="B27" s="132">
        <v>11</v>
      </c>
      <c r="C27" s="133">
        <f t="shared" si="5"/>
        <v>49484.684242201511</v>
      </c>
      <c r="D27" s="130">
        <f t="shared" si="0"/>
        <v>235.05225015045713</v>
      </c>
      <c r="E27" s="130">
        <f t="shared" si="1"/>
        <v>114.38086503320665</v>
      </c>
      <c r="F27" s="130">
        <f t="shared" si="2"/>
        <v>349.43311518366374</v>
      </c>
      <c r="G27" s="133">
        <f t="shared" si="3"/>
        <v>49370.303377168304</v>
      </c>
    </row>
    <row r="28" spans="1:16" x14ac:dyDescent="0.35">
      <c r="A28" s="131">
        <f t="shared" si="4"/>
        <v>45505</v>
      </c>
      <c r="B28" s="132">
        <v>12</v>
      </c>
      <c r="C28" s="133">
        <f t="shared" si="5"/>
        <v>49370.303377168304</v>
      </c>
      <c r="D28" s="130">
        <f t="shared" si="0"/>
        <v>234.50894104154941</v>
      </c>
      <c r="E28" s="130">
        <f t="shared" si="1"/>
        <v>114.92417414211438</v>
      </c>
      <c r="F28" s="130">
        <f t="shared" si="2"/>
        <v>349.4331151836638</v>
      </c>
      <c r="G28" s="133">
        <f t="shared" si="3"/>
        <v>49255.37920302619</v>
      </c>
    </row>
    <row r="29" spans="1:16" x14ac:dyDescent="0.35">
      <c r="A29" s="131">
        <f t="shared" si="4"/>
        <v>45536</v>
      </c>
      <c r="B29" s="132">
        <v>13</v>
      </c>
      <c r="C29" s="133">
        <f t="shared" si="5"/>
        <v>49255.37920302619</v>
      </c>
      <c r="D29" s="130">
        <f t="shared" si="0"/>
        <v>233.96305121437436</v>
      </c>
      <c r="E29" s="130">
        <f t="shared" si="1"/>
        <v>115.4700639692894</v>
      </c>
      <c r="F29" s="130">
        <f t="shared" si="2"/>
        <v>349.43311518366374</v>
      </c>
      <c r="G29" s="133">
        <f t="shared" si="3"/>
        <v>49139.909139056901</v>
      </c>
    </row>
    <row r="30" spans="1:16" x14ac:dyDescent="0.35">
      <c r="A30" s="131">
        <f t="shared" si="4"/>
        <v>45566</v>
      </c>
      <c r="B30" s="132">
        <v>14</v>
      </c>
      <c r="C30" s="133">
        <f t="shared" si="5"/>
        <v>49139.909139056901</v>
      </c>
      <c r="D30" s="130">
        <f t="shared" si="0"/>
        <v>233.41456841052025</v>
      </c>
      <c r="E30" s="130">
        <f t="shared" si="1"/>
        <v>116.01854677314354</v>
      </c>
      <c r="F30" s="130">
        <f t="shared" si="2"/>
        <v>349.4331151836638</v>
      </c>
      <c r="G30" s="133">
        <f t="shared" si="3"/>
        <v>49023.890592283758</v>
      </c>
    </row>
    <row r="31" spans="1:16" x14ac:dyDescent="0.35">
      <c r="A31" s="131">
        <f t="shared" si="4"/>
        <v>45597</v>
      </c>
      <c r="B31" s="132">
        <v>15</v>
      </c>
      <c r="C31" s="133">
        <f t="shared" si="5"/>
        <v>49023.890592283758</v>
      </c>
      <c r="D31" s="130">
        <f t="shared" si="0"/>
        <v>232.86348031334782</v>
      </c>
      <c r="E31" s="130">
        <f t="shared" si="1"/>
        <v>116.56963487031597</v>
      </c>
      <c r="F31" s="130">
        <f t="shared" si="2"/>
        <v>349.4331151836638</v>
      </c>
      <c r="G31" s="133">
        <f t="shared" si="3"/>
        <v>48907.320957413445</v>
      </c>
    </row>
    <row r="32" spans="1:16" x14ac:dyDescent="0.35">
      <c r="A32" s="131">
        <f t="shared" si="4"/>
        <v>45627</v>
      </c>
      <c r="B32" s="132">
        <v>16</v>
      </c>
      <c r="C32" s="133">
        <f t="shared" si="5"/>
        <v>48907.320957413445</v>
      </c>
      <c r="D32" s="130">
        <f t="shared" si="0"/>
        <v>232.3097745477138</v>
      </c>
      <c r="E32" s="130">
        <f t="shared" si="1"/>
        <v>117.12334063594997</v>
      </c>
      <c r="F32" s="130">
        <f t="shared" si="2"/>
        <v>349.43311518366374</v>
      </c>
      <c r="G32" s="133">
        <f t="shared" si="3"/>
        <v>48790.197616777492</v>
      </c>
    </row>
    <row r="33" spans="1:7" x14ac:dyDescent="0.35">
      <c r="A33" s="131">
        <f t="shared" si="4"/>
        <v>45658</v>
      </c>
      <c r="B33" s="132">
        <v>17</v>
      </c>
      <c r="C33" s="133">
        <f t="shared" si="5"/>
        <v>48790.197616777492</v>
      </c>
      <c r="D33" s="130">
        <f t="shared" si="0"/>
        <v>231.75343867969303</v>
      </c>
      <c r="E33" s="130">
        <f t="shared" si="1"/>
        <v>117.67967650397075</v>
      </c>
      <c r="F33" s="130">
        <f t="shared" si="2"/>
        <v>349.4331151836638</v>
      </c>
      <c r="G33" s="133">
        <f t="shared" si="3"/>
        <v>48672.517940273523</v>
      </c>
    </row>
    <row r="34" spans="1:7" x14ac:dyDescent="0.35">
      <c r="A34" s="131">
        <f t="shared" si="4"/>
        <v>45689</v>
      </c>
      <c r="B34" s="132">
        <v>18</v>
      </c>
      <c r="C34" s="133">
        <f t="shared" si="5"/>
        <v>48672.517940273523</v>
      </c>
      <c r="D34" s="130">
        <f t="shared" si="0"/>
        <v>231.19446021629915</v>
      </c>
      <c r="E34" s="130">
        <f t="shared" si="1"/>
        <v>118.23865496736458</v>
      </c>
      <c r="F34" s="130">
        <f t="shared" si="2"/>
        <v>349.43311518366374</v>
      </c>
      <c r="G34" s="133">
        <f t="shared" si="3"/>
        <v>48554.279285306162</v>
      </c>
    </row>
    <row r="35" spans="1:7" x14ac:dyDescent="0.35">
      <c r="A35" s="131">
        <f t="shared" si="4"/>
        <v>45717</v>
      </c>
      <c r="B35" s="132">
        <v>19</v>
      </c>
      <c r="C35" s="133">
        <f t="shared" si="5"/>
        <v>48554.279285306162</v>
      </c>
      <c r="D35" s="130">
        <f t="shared" si="0"/>
        <v>230.6328266052042</v>
      </c>
      <c r="E35" s="130">
        <f t="shared" si="1"/>
        <v>118.80028857845959</v>
      </c>
      <c r="F35" s="130">
        <f t="shared" si="2"/>
        <v>349.4331151836638</v>
      </c>
      <c r="G35" s="133">
        <f t="shared" si="3"/>
        <v>48435.478996727703</v>
      </c>
    </row>
    <row r="36" spans="1:7" x14ac:dyDescent="0.35">
      <c r="A36" s="131">
        <f t="shared" si="4"/>
        <v>45748</v>
      </c>
      <c r="B36" s="132">
        <v>20</v>
      </c>
      <c r="C36" s="133">
        <f t="shared" si="5"/>
        <v>48435.478996727703</v>
      </c>
      <c r="D36" s="130">
        <f t="shared" si="0"/>
        <v>230.06852523445656</v>
      </c>
      <c r="E36" s="130">
        <f t="shared" si="1"/>
        <v>119.36458994920723</v>
      </c>
      <c r="F36" s="130">
        <f t="shared" si="2"/>
        <v>349.4331151836638</v>
      </c>
      <c r="G36" s="133">
        <f t="shared" si="3"/>
        <v>48316.114406778499</v>
      </c>
    </row>
    <row r="37" spans="1:7" x14ac:dyDescent="0.35">
      <c r="A37" s="131">
        <f t="shared" si="4"/>
        <v>45778</v>
      </c>
      <c r="B37" s="132">
        <v>21</v>
      </c>
      <c r="C37" s="133">
        <f t="shared" si="5"/>
        <v>48316.114406778499</v>
      </c>
      <c r="D37" s="130">
        <f t="shared" si="0"/>
        <v>229.50154343219779</v>
      </c>
      <c r="E37" s="130">
        <f t="shared" si="1"/>
        <v>119.93157175146598</v>
      </c>
      <c r="F37" s="130">
        <f t="shared" si="2"/>
        <v>349.43311518366374</v>
      </c>
      <c r="G37" s="133">
        <f t="shared" si="3"/>
        <v>48196.18283502703</v>
      </c>
    </row>
    <row r="38" spans="1:7" x14ac:dyDescent="0.35">
      <c r="A38" s="131">
        <f t="shared" si="4"/>
        <v>45809</v>
      </c>
      <c r="B38" s="132">
        <v>22</v>
      </c>
      <c r="C38" s="133">
        <f t="shared" si="5"/>
        <v>48196.18283502703</v>
      </c>
      <c r="D38" s="130">
        <f t="shared" si="0"/>
        <v>228.93186846637829</v>
      </c>
      <c r="E38" s="130">
        <f t="shared" si="1"/>
        <v>120.50124671728547</v>
      </c>
      <c r="F38" s="130">
        <f t="shared" si="2"/>
        <v>349.43311518366374</v>
      </c>
      <c r="G38" s="133">
        <f t="shared" si="3"/>
        <v>48075.681588309744</v>
      </c>
    </row>
    <row r="39" spans="1:7" x14ac:dyDescent="0.35">
      <c r="A39" s="131">
        <f t="shared" si="4"/>
        <v>45839</v>
      </c>
      <c r="B39" s="132">
        <v>23</v>
      </c>
      <c r="C39" s="133">
        <f t="shared" si="5"/>
        <v>48075.681588309744</v>
      </c>
      <c r="D39" s="130">
        <f t="shared" si="0"/>
        <v>228.35948754447116</v>
      </c>
      <c r="E39" s="130">
        <f t="shared" si="1"/>
        <v>121.07362763919255</v>
      </c>
      <c r="F39" s="130">
        <f t="shared" si="2"/>
        <v>349.43311518366374</v>
      </c>
      <c r="G39" s="133">
        <f t="shared" si="3"/>
        <v>47954.607960670553</v>
      </c>
    </row>
    <row r="40" spans="1:7" x14ac:dyDescent="0.35">
      <c r="A40" s="131">
        <f t="shared" si="4"/>
        <v>45870</v>
      </c>
      <c r="B40" s="132">
        <v>24</v>
      </c>
      <c r="C40" s="133">
        <f t="shared" si="5"/>
        <v>47954.607960670553</v>
      </c>
      <c r="D40" s="130">
        <f t="shared" si="0"/>
        <v>227.78438781318502</v>
      </c>
      <c r="E40" s="130">
        <f t="shared" si="1"/>
        <v>121.64872737047872</v>
      </c>
      <c r="F40" s="130">
        <f t="shared" si="2"/>
        <v>349.43311518366374</v>
      </c>
      <c r="G40" s="133">
        <f t="shared" si="3"/>
        <v>47832.959233300076</v>
      </c>
    </row>
    <row r="41" spans="1:7" x14ac:dyDescent="0.35">
      <c r="A41" s="131">
        <f t="shared" si="4"/>
        <v>45901</v>
      </c>
      <c r="B41" s="132">
        <v>25</v>
      </c>
      <c r="C41" s="133">
        <f t="shared" si="5"/>
        <v>47832.959233300076</v>
      </c>
      <c r="D41" s="130">
        <f t="shared" si="0"/>
        <v>227.20655635817522</v>
      </c>
      <c r="E41" s="130">
        <f t="shared" si="1"/>
        <v>122.22655882548851</v>
      </c>
      <c r="F41" s="130">
        <f t="shared" si="2"/>
        <v>349.43311518366374</v>
      </c>
      <c r="G41" s="133">
        <f t="shared" si="3"/>
        <v>47710.732674474588</v>
      </c>
    </row>
    <row r="42" spans="1:7" x14ac:dyDescent="0.35">
      <c r="A42" s="131">
        <f t="shared" si="4"/>
        <v>45931</v>
      </c>
      <c r="B42" s="132">
        <v>26</v>
      </c>
      <c r="C42" s="133">
        <f t="shared" si="5"/>
        <v>47710.732674474588</v>
      </c>
      <c r="D42" s="130">
        <f t="shared" si="0"/>
        <v>226.62598020375421</v>
      </c>
      <c r="E42" s="130">
        <f t="shared" si="1"/>
        <v>122.80713497990958</v>
      </c>
      <c r="F42" s="130">
        <f t="shared" si="2"/>
        <v>349.4331151836638</v>
      </c>
      <c r="G42" s="133">
        <f t="shared" si="3"/>
        <v>47587.925539494681</v>
      </c>
    </row>
    <row r="43" spans="1:7" x14ac:dyDescent="0.35">
      <c r="A43" s="131">
        <f t="shared" si="4"/>
        <v>45962</v>
      </c>
      <c r="B43" s="132">
        <v>27</v>
      </c>
      <c r="C43" s="133">
        <f t="shared" si="5"/>
        <v>47587.925539494681</v>
      </c>
      <c r="D43" s="130">
        <f t="shared" si="0"/>
        <v>226.0426463125996</v>
      </c>
      <c r="E43" s="130">
        <f t="shared" si="1"/>
        <v>123.39046887106416</v>
      </c>
      <c r="F43" s="130">
        <f t="shared" si="2"/>
        <v>349.43311518366374</v>
      </c>
      <c r="G43" s="133">
        <f t="shared" si="3"/>
        <v>47464.53507062362</v>
      </c>
    </row>
    <row r="44" spans="1:7" x14ac:dyDescent="0.35">
      <c r="A44" s="131">
        <f t="shared" si="4"/>
        <v>45992</v>
      </c>
      <c r="B44" s="132">
        <v>28</v>
      </c>
      <c r="C44" s="133">
        <f t="shared" si="5"/>
        <v>47464.53507062362</v>
      </c>
      <c r="D44" s="130">
        <f t="shared" si="0"/>
        <v>225.45654158546208</v>
      </c>
      <c r="E44" s="130">
        <f t="shared" si="1"/>
        <v>123.97657359820168</v>
      </c>
      <c r="F44" s="130">
        <f t="shared" si="2"/>
        <v>349.43311518366374</v>
      </c>
      <c r="G44" s="133">
        <f t="shared" si="3"/>
        <v>47340.55849702542</v>
      </c>
    </row>
    <row r="45" spans="1:7" x14ac:dyDescent="0.35">
      <c r="A45" s="131">
        <f t="shared" si="4"/>
        <v>46023</v>
      </c>
      <c r="B45" s="132">
        <v>29</v>
      </c>
      <c r="C45" s="133">
        <f t="shared" si="5"/>
        <v>47340.55849702542</v>
      </c>
      <c r="D45" s="130">
        <f t="shared" si="0"/>
        <v>224.86765286087061</v>
      </c>
      <c r="E45" s="130">
        <f t="shared" si="1"/>
        <v>124.56546232279317</v>
      </c>
      <c r="F45" s="130">
        <f t="shared" si="2"/>
        <v>349.43311518366374</v>
      </c>
      <c r="G45" s="133">
        <f t="shared" si="3"/>
        <v>47215.993034702624</v>
      </c>
    </row>
    <row r="46" spans="1:7" x14ac:dyDescent="0.35">
      <c r="A46" s="131">
        <f t="shared" si="4"/>
        <v>46054</v>
      </c>
      <c r="B46" s="132">
        <v>30</v>
      </c>
      <c r="C46" s="133">
        <f t="shared" si="5"/>
        <v>47215.993034702624</v>
      </c>
      <c r="D46" s="130">
        <f t="shared" si="0"/>
        <v>224.27596691483731</v>
      </c>
      <c r="E46" s="130">
        <f t="shared" si="1"/>
        <v>125.1571482688264</v>
      </c>
      <c r="F46" s="130">
        <f t="shared" si="2"/>
        <v>349.43311518366374</v>
      </c>
      <c r="G46" s="133">
        <f t="shared" si="3"/>
        <v>47090.835886433801</v>
      </c>
    </row>
    <row r="47" spans="1:7" x14ac:dyDescent="0.35">
      <c r="A47" s="131">
        <f t="shared" si="4"/>
        <v>46082</v>
      </c>
      <c r="B47" s="132">
        <v>31</v>
      </c>
      <c r="C47" s="133">
        <f t="shared" si="5"/>
        <v>47090.835886433801</v>
      </c>
      <c r="D47" s="130">
        <f t="shared" si="0"/>
        <v>223.68147046056043</v>
      </c>
      <c r="E47" s="130">
        <f t="shared" si="1"/>
        <v>125.75164472310334</v>
      </c>
      <c r="F47" s="130">
        <f t="shared" si="2"/>
        <v>349.43311518366374</v>
      </c>
      <c r="G47" s="133">
        <f t="shared" si="3"/>
        <v>46965.084241710698</v>
      </c>
    </row>
    <row r="48" spans="1:7" x14ac:dyDescent="0.35">
      <c r="A48" s="131">
        <f t="shared" si="4"/>
        <v>46113</v>
      </c>
      <c r="B48" s="132">
        <v>32</v>
      </c>
      <c r="C48" s="133">
        <f t="shared" si="5"/>
        <v>46965.084241710698</v>
      </c>
      <c r="D48" s="130">
        <f t="shared" si="0"/>
        <v>223.08415014812567</v>
      </c>
      <c r="E48" s="130">
        <f t="shared" si="1"/>
        <v>126.3489650355381</v>
      </c>
      <c r="F48" s="130">
        <f t="shared" si="2"/>
        <v>349.43311518366374</v>
      </c>
      <c r="G48" s="133">
        <f t="shared" si="3"/>
        <v>46838.735276675157</v>
      </c>
    </row>
    <row r="49" spans="1:7" x14ac:dyDescent="0.35">
      <c r="A49" s="131">
        <f t="shared" si="4"/>
        <v>46143</v>
      </c>
      <c r="B49" s="132">
        <v>33</v>
      </c>
      <c r="C49" s="133">
        <f t="shared" si="5"/>
        <v>46838.735276675157</v>
      </c>
      <c r="D49" s="130">
        <f t="shared" si="0"/>
        <v>222.48399256420689</v>
      </c>
      <c r="E49" s="130">
        <f t="shared" si="1"/>
        <v>126.94912261945689</v>
      </c>
      <c r="F49" s="130">
        <f t="shared" si="2"/>
        <v>349.43311518366374</v>
      </c>
      <c r="G49" s="133">
        <f t="shared" si="3"/>
        <v>46711.786154055699</v>
      </c>
    </row>
    <row r="50" spans="1:7" x14ac:dyDescent="0.35">
      <c r="A50" s="131">
        <f t="shared" si="4"/>
        <v>46174</v>
      </c>
      <c r="B50" s="132">
        <v>34</v>
      </c>
      <c r="C50" s="133">
        <f t="shared" si="5"/>
        <v>46711.786154055699</v>
      </c>
      <c r="D50" s="130">
        <f t="shared" si="0"/>
        <v>221.88098423176442</v>
      </c>
      <c r="E50" s="130">
        <f t="shared" si="1"/>
        <v>127.55213095189931</v>
      </c>
      <c r="F50" s="130">
        <f t="shared" si="2"/>
        <v>349.43311518366374</v>
      </c>
      <c r="G50" s="133">
        <f t="shared" si="3"/>
        <v>46584.234023103796</v>
      </c>
    </row>
    <row r="51" spans="1:7" x14ac:dyDescent="0.35">
      <c r="A51" s="131">
        <f t="shared" si="4"/>
        <v>46204</v>
      </c>
      <c r="B51" s="132">
        <v>35</v>
      </c>
      <c r="C51" s="133">
        <f t="shared" si="5"/>
        <v>46584.234023103796</v>
      </c>
      <c r="D51" s="130">
        <f t="shared" si="0"/>
        <v>221.27511160974294</v>
      </c>
      <c r="E51" s="130">
        <f t="shared" si="1"/>
        <v>128.15800357392084</v>
      </c>
      <c r="F51" s="130">
        <f t="shared" si="2"/>
        <v>349.43311518366374</v>
      </c>
      <c r="G51" s="133">
        <f t="shared" si="3"/>
        <v>46456.076019529872</v>
      </c>
    </row>
    <row r="52" spans="1:7" x14ac:dyDescent="0.35">
      <c r="A52" s="131">
        <f t="shared" si="4"/>
        <v>46235</v>
      </c>
      <c r="B52" s="132">
        <v>36</v>
      </c>
      <c r="C52" s="133">
        <f t="shared" si="5"/>
        <v>46456.076019529872</v>
      </c>
      <c r="D52" s="130">
        <f t="shared" si="0"/>
        <v>220.66636109276681</v>
      </c>
      <c r="E52" s="130">
        <f t="shared" si="1"/>
        <v>128.76675409089697</v>
      </c>
      <c r="F52" s="130">
        <f t="shared" si="2"/>
        <v>349.43311518366374</v>
      </c>
      <c r="G52" s="133">
        <f t="shared" si="3"/>
        <v>46327.309265438977</v>
      </c>
    </row>
    <row r="53" spans="1:7" x14ac:dyDescent="0.35">
      <c r="A53" s="131">
        <f t="shared" si="4"/>
        <v>46266</v>
      </c>
      <c r="B53" s="132">
        <v>37</v>
      </c>
      <c r="C53" s="133">
        <f t="shared" si="5"/>
        <v>46327.309265438977</v>
      </c>
      <c r="D53" s="130">
        <f t="shared" si="0"/>
        <v>220.05471901083499</v>
      </c>
      <c r="E53" s="130">
        <f t="shared" si="1"/>
        <v>129.37839617282873</v>
      </c>
      <c r="F53" s="130">
        <f t="shared" si="2"/>
        <v>349.43311518366374</v>
      </c>
      <c r="G53" s="133">
        <f t="shared" si="3"/>
        <v>46197.930869266151</v>
      </c>
    </row>
    <row r="54" spans="1:7" x14ac:dyDescent="0.35">
      <c r="A54" s="131">
        <f t="shared" si="4"/>
        <v>46296</v>
      </c>
      <c r="B54" s="132">
        <v>38</v>
      </c>
      <c r="C54" s="133">
        <f t="shared" si="5"/>
        <v>46197.930869266151</v>
      </c>
      <c r="D54" s="130">
        <f t="shared" si="0"/>
        <v>219.44017162901406</v>
      </c>
      <c r="E54" s="130">
        <f t="shared" si="1"/>
        <v>129.99294355464966</v>
      </c>
      <c r="F54" s="130">
        <f t="shared" si="2"/>
        <v>349.43311518366374</v>
      </c>
      <c r="G54" s="133">
        <f t="shared" si="3"/>
        <v>46067.9379257115</v>
      </c>
    </row>
    <row r="55" spans="1:7" x14ac:dyDescent="0.35">
      <c r="A55" s="131">
        <f t="shared" si="4"/>
        <v>46327</v>
      </c>
      <c r="B55" s="132">
        <v>39</v>
      </c>
      <c r="C55" s="133">
        <f t="shared" si="5"/>
        <v>46067.9379257115</v>
      </c>
      <c r="D55" s="130">
        <f t="shared" si="0"/>
        <v>218.82270514712954</v>
      </c>
      <c r="E55" s="130">
        <f t="shared" si="1"/>
        <v>130.61041003653423</v>
      </c>
      <c r="F55" s="130">
        <f t="shared" si="2"/>
        <v>349.43311518366374</v>
      </c>
      <c r="G55" s="133">
        <f t="shared" si="3"/>
        <v>45937.327515674966</v>
      </c>
    </row>
    <row r="56" spans="1:7" x14ac:dyDescent="0.35">
      <c r="A56" s="131">
        <f t="shared" si="4"/>
        <v>46357</v>
      </c>
      <c r="B56" s="132">
        <v>40</v>
      </c>
      <c r="C56" s="133">
        <f t="shared" si="5"/>
        <v>45937.327515674966</v>
      </c>
      <c r="D56" s="130">
        <f t="shared" si="0"/>
        <v>218.20230569945602</v>
      </c>
      <c r="E56" s="130">
        <f t="shared" si="1"/>
        <v>131.23080948420775</v>
      </c>
      <c r="F56" s="130">
        <f t="shared" si="2"/>
        <v>349.43311518366374</v>
      </c>
      <c r="G56" s="133">
        <f t="shared" si="3"/>
        <v>45806.096706190758</v>
      </c>
    </row>
    <row r="57" spans="1:7" x14ac:dyDescent="0.35">
      <c r="A57" s="131">
        <f t="shared" si="4"/>
        <v>46388</v>
      </c>
      <c r="B57" s="132">
        <v>41</v>
      </c>
      <c r="C57" s="133">
        <f t="shared" si="5"/>
        <v>45806.096706190758</v>
      </c>
      <c r="D57" s="130">
        <f t="shared" si="0"/>
        <v>217.57895935440598</v>
      </c>
      <c r="E57" s="130">
        <f t="shared" si="1"/>
        <v>131.85415582925776</v>
      </c>
      <c r="F57" s="130">
        <f t="shared" si="2"/>
        <v>349.43311518366374</v>
      </c>
      <c r="G57" s="133">
        <f t="shared" si="3"/>
        <v>45674.242550361501</v>
      </c>
    </row>
    <row r="58" spans="1:7" x14ac:dyDescent="0.35">
      <c r="A58" s="131">
        <f t="shared" si="4"/>
        <v>46419</v>
      </c>
      <c r="B58" s="132">
        <v>42</v>
      </c>
      <c r="C58" s="133">
        <f t="shared" si="5"/>
        <v>45674.242550361501</v>
      </c>
      <c r="D58" s="130">
        <f t="shared" si="0"/>
        <v>216.95265211421702</v>
      </c>
      <c r="E58" s="130">
        <f t="shared" si="1"/>
        <v>132.48046306944673</v>
      </c>
      <c r="F58" s="130">
        <f t="shared" si="2"/>
        <v>349.43311518366374</v>
      </c>
      <c r="G58" s="133">
        <f t="shared" si="3"/>
        <v>45541.762087292052</v>
      </c>
    </row>
    <row r="59" spans="1:7" x14ac:dyDescent="0.35">
      <c r="A59" s="131">
        <f t="shared" si="4"/>
        <v>46447</v>
      </c>
      <c r="B59" s="132">
        <v>43</v>
      </c>
      <c r="C59" s="133">
        <f t="shared" si="5"/>
        <v>45541.762087292052</v>
      </c>
      <c r="D59" s="130">
        <f t="shared" si="0"/>
        <v>216.32336991463714</v>
      </c>
      <c r="E59" s="130">
        <f t="shared" si="1"/>
        <v>133.10974526902663</v>
      </c>
      <c r="F59" s="130">
        <f t="shared" si="2"/>
        <v>349.43311518366374</v>
      </c>
      <c r="G59" s="133">
        <f t="shared" si="3"/>
        <v>45408.652342023022</v>
      </c>
    </row>
    <row r="60" spans="1:7" x14ac:dyDescent="0.35">
      <c r="A60" s="131">
        <f t="shared" si="4"/>
        <v>46478</v>
      </c>
      <c r="B60" s="132">
        <v>44</v>
      </c>
      <c r="C60" s="133">
        <f t="shared" si="5"/>
        <v>45408.652342023022</v>
      </c>
      <c r="D60" s="130">
        <f t="shared" si="0"/>
        <v>215.69109862460928</v>
      </c>
      <c r="E60" s="130">
        <f t="shared" si="1"/>
        <v>133.74201655905449</v>
      </c>
      <c r="F60" s="130">
        <f t="shared" si="2"/>
        <v>349.43311518366374</v>
      </c>
      <c r="G60" s="133">
        <f t="shared" si="3"/>
        <v>45274.91032546397</v>
      </c>
    </row>
    <row r="61" spans="1:7" x14ac:dyDescent="0.35">
      <c r="A61" s="131">
        <f t="shared" si="4"/>
        <v>46508</v>
      </c>
      <c r="B61" s="132">
        <v>45</v>
      </c>
      <c r="C61" s="133">
        <f t="shared" si="5"/>
        <v>45274.91032546397</v>
      </c>
      <c r="D61" s="130">
        <f t="shared" si="0"/>
        <v>215.05582404595378</v>
      </c>
      <c r="E61" s="130">
        <f t="shared" si="1"/>
        <v>134.37729113770999</v>
      </c>
      <c r="F61" s="130">
        <f t="shared" si="2"/>
        <v>349.43311518366374</v>
      </c>
      <c r="G61" s="133">
        <f t="shared" si="3"/>
        <v>45140.533034326261</v>
      </c>
    </row>
    <row r="62" spans="1:7" x14ac:dyDescent="0.35">
      <c r="A62" s="131">
        <f t="shared" si="4"/>
        <v>46539</v>
      </c>
      <c r="B62" s="132">
        <v>46</v>
      </c>
      <c r="C62" s="133">
        <f t="shared" si="5"/>
        <v>45140.533034326261</v>
      </c>
      <c r="D62" s="130">
        <f t="shared" si="0"/>
        <v>214.4175319130496</v>
      </c>
      <c r="E62" s="130">
        <f t="shared" si="1"/>
        <v>135.01558327061412</v>
      </c>
      <c r="F62" s="130">
        <f t="shared" si="2"/>
        <v>349.43311518366374</v>
      </c>
      <c r="G62" s="133">
        <f t="shared" si="3"/>
        <v>45005.517451055646</v>
      </c>
    </row>
    <row r="63" spans="1:7" x14ac:dyDescent="0.35">
      <c r="A63" s="131">
        <f t="shared" si="4"/>
        <v>46569</v>
      </c>
      <c r="B63" s="132">
        <v>47</v>
      </c>
      <c r="C63" s="133">
        <f t="shared" si="5"/>
        <v>45005.517451055646</v>
      </c>
      <c r="D63" s="130">
        <f t="shared" si="0"/>
        <v>213.77620789251421</v>
      </c>
      <c r="E63" s="130">
        <f t="shared" si="1"/>
        <v>135.65690729114954</v>
      </c>
      <c r="F63" s="130">
        <f t="shared" si="2"/>
        <v>349.43311518366374</v>
      </c>
      <c r="G63" s="133">
        <f t="shared" si="3"/>
        <v>44869.860543764495</v>
      </c>
    </row>
    <row r="64" spans="1:7" x14ac:dyDescent="0.35">
      <c r="A64" s="131">
        <f t="shared" si="4"/>
        <v>46600</v>
      </c>
      <c r="B64" s="132">
        <v>48</v>
      </c>
      <c r="C64" s="133">
        <f t="shared" si="5"/>
        <v>44869.860543764495</v>
      </c>
      <c r="D64" s="130">
        <f t="shared" si="0"/>
        <v>213.13183758288127</v>
      </c>
      <c r="E64" s="130">
        <f t="shared" si="1"/>
        <v>136.3012776007825</v>
      </c>
      <c r="F64" s="130">
        <f t="shared" si="2"/>
        <v>349.43311518366374</v>
      </c>
      <c r="G64" s="133">
        <f t="shared" si="3"/>
        <v>44733.559266163713</v>
      </c>
    </row>
    <row r="65" spans="1:7" x14ac:dyDescent="0.35">
      <c r="A65" s="131">
        <f t="shared" si="4"/>
        <v>46631</v>
      </c>
      <c r="B65" s="132">
        <v>49</v>
      </c>
      <c r="C65" s="133">
        <f t="shared" si="5"/>
        <v>44733.559266163713</v>
      </c>
      <c r="D65" s="130">
        <f t="shared" si="0"/>
        <v>212.48440651427757</v>
      </c>
      <c r="E65" s="130">
        <f t="shared" si="1"/>
        <v>136.94870866938621</v>
      </c>
      <c r="F65" s="130">
        <f t="shared" si="2"/>
        <v>349.43311518366374</v>
      </c>
      <c r="G65" s="133">
        <f t="shared" si="3"/>
        <v>44596.610557494329</v>
      </c>
    </row>
    <row r="66" spans="1:7" x14ac:dyDescent="0.35">
      <c r="A66" s="131">
        <f t="shared" si="4"/>
        <v>46661</v>
      </c>
      <c r="B66" s="132">
        <v>50</v>
      </c>
      <c r="C66" s="133">
        <f t="shared" si="5"/>
        <v>44596.610557494329</v>
      </c>
      <c r="D66" s="130">
        <f t="shared" si="0"/>
        <v>211.83390014809794</v>
      </c>
      <c r="E66" s="130">
        <f t="shared" si="1"/>
        <v>137.59921503556581</v>
      </c>
      <c r="F66" s="130">
        <f t="shared" si="2"/>
        <v>349.43311518366374</v>
      </c>
      <c r="G66" s="133">
        <f t="shared" si="3"/>
        <v>44459.011342458762</v>
      </c>
    </row>
    <row r="67" spans="1:7" x14ac:dyDescent="0.35">
      <c r="A67" s="131">
        <f t="shared" si="4"/>
        <v>46692</v>
      </c>
      <c r="B67" s="132">
        <v>51</v>
      </c>
      <c r="C67" s="133">
        <f t="shared" si="5"/>
        <v>44459.011342458762</v>
      </c>
      <c r="D67" s="130">
        <f t="shared" si="0"/>
        <v>211.18030387667901</v>
      </c>
      <c r="E67" s="130">
        <f t="shared" si="1"/>
        <v>138.25281130698474</v>
      </c>
      <c r="F67" s="130">
        <f t="shared" si="2"/>
        <v>349.43311518366374</v>
      </c>
      <c r="G67" s="133">
        <f t="shared" si="3"/>
        <v>44320.758531151776</v>
      </c>
    </row>
    <row r="68" spans="1:7" x14ac:dyDescent="0.35">
      <c r="A68" s="131">
        <f t="shared" si="4"/>
        <v>46722</v>
      </c>
      <c r="B68" s="132">
        <v>52</v>
      </c>
      <c r="C68" s="133">
        <f t="shared" si="5"/>
        <v>44320.758531151776</v>
      </c>
      <c r="D68" s="130">
        <f t="shared" si="0"/>
        <v>210.52360302297086</v>
      </c>
      <c r="E68" s="130">
        <f t="shared" si="1"/>
        <v>138.90951216069291</v>
      </c>
      <c r="F68" s="130">
        <f t="shared" si="2"/>
        <v>349.43311518366374</v>
      </c>
      <c r="G68" s="133">
        <f t="shared" si="3"/>
        <v>44181.849018991081</v>
      </c>
    </row>
    <row r="69" spans="1:7" x14ac:dyDescent="0.35">
      <c r="A69" s="131">
        <f t="shared" si="4"/>
        <v>46753</v>
      </c>
      <c r="B69" s="132">
        <v>53</v>
      </c>
      <c r="C69" s="133">
        <f t="shared" si="5"/>
        <v>44181.849018991081</v>
      </c>
      <c r="D69" s="130">
        <f t="shared" si="0"/>
        <v>209.86378284020759</v>
      </c>
      <c r="E69" s="130">
        <f t="shared" si="1"/>
        <v>139.56933234345618</v>
      </c>
      <c r="F69" s="130">
        <f t="shared" si="2"/>
        <v>349.43311518366374</v>
      </c>
      <c r="G69" s="133">
        <f t="shared" si="3"/>
        <v>44042.279686647627</v>
      </c>
    </row>
    <row r="70" spans="1:7" x14ac:dyDescent="0.35">
      <c r="A70" s="131">
        <f t="shared" si="4"/>
        <v>46784</v>
      </c>
      <c r="B70" s="132">
        <v>54</v>
      </c>
      <c r="C70" s="133">
        <f t="shared" si="5"/>
        <v>44042.279686647627</v>
      </c>
      <c r="D70" s="130">
        <f t="shared" si="0"/>
        <v>209.20082851157613</v>
      </c>
      <c r="E70" s="130">
        <f t="shared" si="1"/>
        <v>140.23228667208764</v>
      </c>
      <c r="F70" s="130">
        <f t="shared" si="2"/>
        <v>349.43311518366374</v>
      </c>
      <c r="G70" s="133">
        <f t="shared" si="3"/>
        <v>43902.047399975541</v>
      </c>
    </row>
    <row r="71" spans="1:7" x14ac:dyDescent="0.35">
      <c r="A71" s="131">
        <f t="shared" si="4"/>
        <v>46813</v>
      </c>
      <c r="B71" s="132">
        <v>55</v>
      </c>
      <c r="C71" s="133">
        <f t="shared" si="5"/>
        <v>43902.047399975541</v>
      </c>
      <c r="D71" s="130">
        <f t="shared" si="0"/>
        <v>208.53472514988374</v>
      </c>
      <c r="E71" s="130">
        <f t="shared" si="1"/>
        <v>140.89839003378003</v>
      </c>
      <c r="F71" s="130">
        <f t="shared" si="2"/>
        <v>349.43311518366374</v>
      </c>
      <c r="G71" s="133">
        <f t="shared" si="3"/>
        <v>43761.149009941764</v>
      </c>
    </row>
    <row r="72" spans="1:7" x14ac:dyDescent="0.35">
      <c r="A72" s="131">
        <f t="shared" si="4"/>
        <v>46844</v>
      </c>
      <c r="B72" s="132">
        <v>56</v>
      </c>
      <c r="C72" s="133">
        <f t="shared" si="5"/>
        <v>43761.149009941764</v>
      </c>
      <c r="D72" s="130">
        <f t="shared" si="0"/>
        <v>207.86545779722326</v>
      </c>
      <c r="E72" s="130">
        <f t="shared" si="1"/>
        <v>141.56765738644049</v>
      </c>
      <c r="F72" s="130">
        <f t="shared" si="2"/>
        <v>349.43311518366374</v>
      </c>
      <c r="G72" s="133">
        <f t="shared" si="3"/>
        <v>43619.581352555324</v>
      </c>
    </row>
    <row r="73" spans="1:7" x14ac:dyDescent="0.35">
      <c r="A73" s="131">
        <f t="shared" si="4"/>
        <v>46874</v>
      </c>
      <c r="B73" s="132">
        <v>57</v>
      </c>
      <c r="C73" s="133">
        <f t="shared" si="5"/>
        <v>43619.581352555324</v>
      </c>
      <c r="D73" s="130">
        <f t="shared" si="0"/>
        <v>207.19301142463769</v>
      </c>
      <c r="E73" s="130">
        <f t="shared" si="1"/>
        <v>142.24010375902608</v>
      </c>
      <c r="F73" s="130">
        <f t="shared" si="2"/>
        <v>349.43311518366374</v>
      </c>
      <c r="G73" s="133">
        <f t="shared" si="3"/>
        <v>43477.3412487963</v>
      </c>
    </row>
    <row r="74" spans="1:7" x14ac:dyDescent="0.35">
      <c r="A74" s="131">
        <f t="shared" si="4"/>
        <v>46905</v>
      </c>
      <c r="B74" s="132">
        <v>58</v>
      </c>
      <c r="C74" s="133">
        <f t="shared" si="5"/>
        <v>43477.3412487963</v>
      </c>
      <c r="D74" s="130">
        <f t="shared" si="0"/>
        <v>206.51737093178232</v>
      </c>
      <c r="E74" s="130">
        <f t="shared" si="1"/>
        <v>142.91574425188148</v>
      </c>
      <c r="F74" s="130">
        <f t="shared" si="2"/>
        <v>349.4331151836638</v>
      </c>
      <c r="G74" s="133">
        <f t="shared" si="3"/>
        <v>43334.425504544415</v>
      </c>
    </row>
    <row r="75" spans="1:7" x14ac:dyDescent="0.35">
      <c r="A75" s="131">
        <f t="shared" si="4"/>
        <v>46935</v>
      </c>
      <c r="B75" s="132">
        <v>59</v>
      </c>
      <c r="C75" s="133">
        <f t="shared" si="5"/>
        <v>43334.425504544415</v>
      </c>
      <c r="D75" s="130">
        <f t="shared" si="0"/>
        <v>205.83852114658586</v>
      </c>
      <c r="E75" s="130">
        <f t="shared" si="1"/>
        <v>143.59459403707791</v>
      </c>
      <c r="F75" s="130">
        <f t="shared" si="2"/>
        <v>349.43311518366374</v>
      </c>
      <c r="G75" s="133">
        <f t="shared" si="3"/>
        <v>43190.830910507335</v>
      </c>
    </row>
    <row r="76" spans="1:7" x14ac:dyDescent="0.35">
      <c r="A76" s="131">
        <f t="shared" si="4"/>
        <v>46966</v>
      </c>
      <c r="B76" s="132">
        <v>60</v>
      </c>
      <c r="C76" s="133">
        <f>G75</f>
        <v>43190.830910507335</v>
      </c>
      <c r="D76" s="130">
        <f t="shared" si="0"/>
        <v>205.15644682490978</v>
      </c>
      <c r="E76" s="130">
        <f t="shared" si="1"/>
        <v>144.27666835875402</v>
      </c>
      <c r="F76" s="130">
        <f t="shared" si="2"/>
        <v>349.4331151836638</v>
      </c>
      <c r="G76" s="133">
        <f>C76-E76</f>
        <v>43046.554242148581</v>
      </c>
    </row>
    <row r="77" spans="1:7" x14ac:dyDescent="0.35">
      <c r="A77" s="131">
        <f t="shared" si="4"/>
        <v>46997</v>
      </c>
      <c r="B77" s="132">
        <v>61</v>
      </c>
      <c r="C77" s="133">
        <f t="shared" ref="C77:C137" si="6">G76</f>
        <v>43046.554242148581</v>
      </c>
      <c r="D77" s="130">
        <f t="shared" si="0"/>
        <v>204.47113265020567</v>
      </c>
      <c r="E77" s="130">
        <f t="shared" si="1"/>
        <v>144.96198253345807</v>
      </c>
      <c r="F77" s="130">
        <f t="shared" si="2"/>
        <v>349.43311518366374</v>
      </c>
      <c r="G77" s="133">
        <f t="shared" ref="G77:G137" si="7">C77-E77</f>
        <v>42901.592259615121</v>
      </c>
    </row>
    <row r="78" spans="1:7" x14ac:dyDescent="0.35">
      <c r="A78" s="131">
        <f t="shared" si="4"/>
        <v>47027</v>
      </c>
      <c r="B78" s="132">
        <v>62</v>
      </c>
      <c r="C78" s="133">
        <f t="shared" si="6"/>
        <v>42901.592259615121</v>
      </c>
      <c r="D78" s="130">
        <f t="shared" si="0"/>
        <v>203.78256323317174</v>
      </c>
      <c r="E78" s="130">
        <f t="shared" si="1"/>
        <v>145.650551950492</v>
      </c>
      <c r="F78" s="130">
        <f t="shared" si="2"/>
        <v>349.43311518366374</v>
      </c>
      <c r="G78" s="133">
        <f t="shared" si="7"/>
        <v>42755.941707664628</v>
      </c>
    </row>
    <row r="79" spans="1:7" x14ac:dyDescent="0.35">
      <c r="A79" s="131">
        <f t="shared" si="4"/>
        <v>47058</v>
      </c>
      <c r="B79" s="132">
        <v>63</v>
      </c>
      <c r="C79" s="133">
        <f t="shared" si="6"/>
        <v>42755.941707664628</v>
      </c>
      <c r="D79" s="130">
        <f t="shared" si="0"/>
        <v>203.09072311140687</v>
      </c>
      <c r="E79" s="130">
        <f t="shared" si="1"/>
        <v>146.34239207225684</v>
      </c>
      <c r="F79" s="130">
        <f t="shared" si="2"/>
        <v>349.43311518366374</v>
      </c>
      <c r="G79" s="133">
        <f t="shared" si="7"/>
        <v>42609.599315592372</v>
      </c>
    </row>
    <row r="80" spans="1:7" x14ac:dyDescent="0.35">
      <c r="A80" s="131">
        <f t="shared" si="4"/>
        <v>47088</v>
      </c>
      <c r="B80" s="132">
        <v>64</v>
      </c>
      <c r="C80" s="133">
        <f t="shared" si="6"/>
        <v>42609.599315592372</v>
      </c>
      <c r="D80" s="130">
        <f t="shared" si="0"/>
        <v>202.39559674906369</v>
      </c>
      <c r="E80" s="130">
        <f t="shared" si="1"/>
        <v>147.03751843460009</v>
      </c>
      <c r="F80" s="130">
        <f t="shared" si="2"/>
        <v>349.43311518366374</v>
      </c>
      <c r="G80" s="133">
        <f t="shared" si="7"/>
        <v>42462.561797157774</v>
      </c>
    </row>
    <row r="81" spans="1:7" x14ac:dyDescent="0.35">
      <c r="A81" s="131">
        <f t="shared" si="4"/>
        <v>47119</v>
      </c>
      <c r="B81" s="132">
        <v>65</v>
      </c>
      <c r="C81" s="133">
        <f t="shared" si="6"/>
        <v>42462.561797157774</v>
      </c>
      <c r="D81" s="130">
        <f t="shared" si="0"/>
        <v>201.69716853649936</v>
      </c>
      <c r="E81" s="130">
        <f t="shared" si="1"/>
        <v>147.73594664716444</v>
      </c>
      <c r="F81" s="130">
        <f t="shared" si="2"/>
        <v>349.4331151836638</v>
      </c>
      <c r="G81" s="133">
        <f t="shared" si="7"/>
        <v>42314.825850510606</v>
      </c>
    </row>
    <row r="82" spans="1:7" x14ac:dyDescent="0.35">
      <c r="A82" s="131">
        <f t="shared" si="4"/>
        <v>47150</v>
      </c>
      <c r="B82" s="132">
        <v>66</v>
      </c>
      <c r="C82" s="133">
        <f t="shared" si="6"/>
        <v>42314.825850510606</v>
      </c>
      <c r="D82" s="130">
        <f t="shared" ref="D82:D137" si="8">IPMT($E$13/12,B82,$E$7,-$E$11,$E$12,0)</f>
        <v>200.99542278992527</v>
      </c>
      <c r="E82" s="130">
        <f t="shared" ref="E82:E137" si="9">PPMT($E$13/12,B82,$E$7,-$E$11,$E$12,0)</f>
        <v>148.43769239373847</v>
      </c>
      <c r="F82" s="130">
        <f t="shared" ref="F82:F137" si="10">SUM(D82:E82)</f>
        <v>349.43311518366374</v>
      </c>
      <c r="G82" s="133">
        <f t="shared" si="7"/>
        <v>42166.388158116868</v>
      </c>
    </row>
    <row r="83" spans="1:7" x14ac:dyDescent="0.35">
      <c r="A83" s="131">
        <f t="shared" si="4"/>
        <v>47178</v>
      </c>
      <c r="B83" s="132">
        <v>67</v>
      </c>
      <c r="C83" s="133">
        <f t="shared" si="6"/>
        <v>42166.388158116868</v>
      </c>
      <c r="D83" s="130">
        <f t="shared" si="8"/>
        <v>200.29034375105502</v>
      </c>
      <c r="E83" s="130">
        <f t="shared" si="9"/>
        <v>149.14277143260873</v>
      </c>
      <c r="F83" s="130">
        <f t="shared" si="10"/>
        <v>349.43311518366374</v>
      </c>
      <c r="G83" s="133">
        <f t="shared" si="7"/>
        <v>42017.245386684262</v>
      </c>
    </row>
    <row r="84" spans="1:7" x14ac:dyDescent="0.35">
      <c r="A84" s="131">
        <f t="shared" ref="A84:A137" si="11">EDATE(A83,1)</f>
        <v>47209</v>
      </c>
      <c r="B84" s="132">
        <v>68</v>
      </c>
      <c r="C84" s="133">
        <f t="shared" si="6"/>
        <v>42017.245386684262</v>
      </c>
      <c r="D84" s="130">
        <f t="shared" si="8"/>
        <v>199.58191558675014</v>
      </c>
      <c r="E84" s="130">
        <f t="shared" si="9"/>
        <v>149.8511995969136</v>
      </c>
      <c r="F84" s="130">
        <f t="shared" si="10"/>
        <v>349.43311518366374</v>
      </c>
      <c r="G84" s="133">
        <f t="shared" si="7"/>
        <v>41867.394187087346</v>
      </c>
    </row>
    <row r="85" spans="1:7" x14ac:dyDescent="0.35">
      <c r="A85" s="131">
        <f t="shared" si="11"/>
        <v>47239</v>
      </c>
      <c r="B85" s="132">
        <v>69</v>
      </c>
      <c r="C85" s="133">
        <f t="shared" si="6"/>
        <v>41867.394187087346</v>
      </c>
      <c r="D85" s="130">
        <f t="shared" si="8"/>
        <v>198.87012238866481</v>
      </c>
      <c r="E85" s="130">
        <f t="shared" si="9"/>
        <v>150.56299279499893</v>
      </c>
      <c r="F85" s="130">
        <f t="shared" si="10"/>
        <v>349.43311518366374</v>
      </c>
      <c r="G85" s="133">
        <f t="shared" si="7"/>
        <v>41716.831194292346</v>
      </c>
    </row>
    <row r="86" spans="1:7" x14ac:dyDescent="0.35">
      <c r="A86" s="131">
        <f t="shared" si="11"/>
        <v>47270</v>
      </c>
      <c r="B86" s="132">
        <v>70</v>
      </c>
      <c r="C86" s="133">
        <f t="shared" si="6"/>
        <v>41716.831194292346</v>
      </c>
      <c r="D86" s="130">
        <f t="shared" si="8"/>
        <v>198.15494817288857</v>
      </c>
      <c r="E86" s="130">
        <f t="shared" si="9"/>
        <v>151.27816701077521</v>
      </c>
      <c r="F86" s="130">
        <f t="shared" si="10"/>
        <v>349.43311518366374</v>
      </c>
      <c r="G86" s="133">
        <f t="shared" si="7"/>
        <v>41565.553027281574</v>
      </c>
    </row>
    <row r="87" spans="1:7" x14ac:dyDescent="0.35">
      <c r="A87" s="131">
        <f t="shared" si="11"/>
        <v>47300</v>
      </c>
      <c r="B87" s="132">
        <v>71</v>
      </c>
      <c r="C87" s="133">
        <f t="shared" si="6"/>
        <v>41565.553027281574</v>
      </c>
      <c r="D87" s="130">
        <f t="shared" si="8"/>
        <v>197.43637687958744</v>
      </c>
      <c r="E87" s="130">
        <f t="shared" si="9"/>
        <v>151.99673830407639</v>
      </c>
      <c r="F87" s="130">
        <f t="shared" si="10"/>
        <v>349.43311518366386</v>
      </c>
      <c r="G87" s="133">
        <f t="shared" si="7"/>
        <v>41413.556288977496</v>
      </c>
    </row>
    <row r="88" spans="1:7" x14ac:dyDescent="0.35">
      <c r="A88" s="131">
        <f t="shared" si="11"/>
        <v>47331</v>
      </c>
      <c r="B88" s="132">
        <v>72</v>
      </c>
      <c r="C88" s="133">
        <f t="shared" si="6"/>
        <v>41413.556288977496</v>
      </c>
      <c r="D88" s="130">
        <f t="shared" si="8"/>
        <v>196.71439237264303</v>
      </c>
      <c r="E88" s="130">
        <f t="shared" si="9"/>
        <v>152.71872281102074</v>
      </c>
      <c r="F88" s="130">
        <f t="shared" si="10"/>
        <v>349.43311518366374</v>
      </c>
      <c r="G88" s="133">
        <f t="shared" si="7"/>
        <v>41260.837566166476</v>
      </c>
    </row>
    <row r="89" spans="1:7" x14ac:dyDescent="0.35">
      <c r="A89" s="131">
        <f t="shared" si="11"/>
        <v>47362</v>
      </c>
      <c r="B89" s="132">
        <v>73</v>
      </c>
      <c r="C89" s="133">
        <f t="shared" si="6"/>
        <v>41260.837566166476</v>
      </c>
      <c r="D89" s="130">
        <f t="shared" si="8"/>
        <v>195.98897843929069</v>
      </c>
      <c r="E89" s="130">
        <f t="shared" si="9"/>
        <v>153.44413674437308</v>
      </c>
      <c r="F89" s="130">
        <f t="shared" si="10"/>
        <v>349.43311518366374</v>
      </c>
      <c r="G89" s="133">
        <f t="shared" si="7"/>
        <v>41107.393429422104</v>
      </c>
    </row>
    <row r="90" spans="1:7" x14ac:dyDescent="0.35">
      <c r="A90" s="131">
        <f t="shared" si="11"/>
        <v>47392</v>
      </c>
      <c r="B90" s="132">
        <v>74</v>
      </c>
      <c r="C90" s="133">
        <f t="shared" si="6"/>
        <v>41107.393429422104</v>
      </c>
      <c r="D90" s="130">
        <f t="shared" si="8"/>
        <v>195.26011878975487</v>
      </c>
      <c r="E90" s="130">
        <f t="shared" si="9"/>
        <v>154.17299639390885</v>
      </c>
      <c r="F90" s="130">
        <f t="shared" si="10"/>
        <v>349.43311518366374</v>
      </c>
      <c r="G90" s="133">
        <f t="shared" si="7"/>
        <v>40953.220433028197</v>
      </c>
    </row>
    <row r="91" spans="1:7" x14ac:dyDescent="0.35">
      <c r="A91" s="131">
        <f t="shared" si="11"/>
        <v>47423</v>
      </c>
      <c r="B91" s="132">
        <v>75</v>
      </c>
      <c r="C91" s="133">
        <f t="shared" si="6"/>
        <v>40953.220433028197</v>
      </c>
      <c r="D91" s="130">
        <f t="shared" si="8"/>
        <v>194.52779705688386</v>
      </c>
      <c r="E91" s="130">
        <f t="shared" si="9"/>
        <v>154.90531812677992</v>
      </c>
      <c r="F91" s="130">
        <f t="shared" si="10"/>
        <v>349.43311518366374</v>
      </c>
      <c r="G91" s="133">
        <f t="shared" si="7"/>
        <v>40798.315114901416</v>
      </c>
    </row>
    <row r="92" spans="1:7" x14ac:dyDescent="0.35">
      <c r="A92" s="131">
        <f t="shared" si="11"/>
        <v>47453</v>
      </c>
      <c r="B92" s="132">
        <v>76</v>
      </c>
      <c r="C92" s="133">
        <f t="shared" si="6"/>
        <v>40798.315114901416</v>
      </c>
      <c r="D92" s="130">
        <f t="shared" si="8"/>
        <v>193.79199679578161</v>
      </c>
      <c r="E92" s="130">
        <f t="shared" si="9"/>
        <v>155.64111838788216</v>
      </c>
      <c r="F92" s="130">
        <f t="shared" si="10"/>
        <v>349.43311518366374</v>
      </c>
      <c r="G92" s="133">
        <f t="shared" si="7"/>
        <v>40642.673996513535</v>
      </c>
    </row>
    <row r="93" spans="1:7" x14ac:dyDescent="0.35">
      <c r="A93" s="131">
        <f t="shared" si="11"/>
        <v>47484</v>
      </c>
      <c r="B93" s="132">
        <v>77</v>
      </c>
      <c r="C93" s="133">
        <f t="shared" si="6"/>
        <v>40642.673996513535</v>
      </c>
      <c r="D93" s="130">
        <f t="shared" si="8"/>
        <v>193.05270148343919</v>
      </c>
      <c r="E93" s="130">
        <f t="shared" si="9"/>
        <v>156.38041370022458</v>
      </c>
      <c r="F93" s="130">
        <f t="shared" si="10"/>
        <v>349.43311518366374</v>
      </c>
      <c r="G93" s="133">
        <f t="shared" si="7"/>
        <v>40486.293582813312</v>
      </c>
    </row>
    <row r="94" spans="1:7" x14ac:dyDescent="0.35">
      <c r="A94" s="131">
        <f t="shared" si="11"/>
        <v>47515</v>
      </c>
      <c r="B94" s="132">
        <v>78</v>
      </c>
      <c r="C94" s="133">
        <f t="shared" si="6"/>
        <v>40486.293582813312</v>
      </c>
      <c r="D94" s="130">
        <f t="shared" si="8"/>
        <v>192.30989451836314</v>
      </c>
      <c r="E94" s="130">
        <f t="shared" si="9"/>
        <v>157.12322066530064</v>
      </c>
      <c r="F94" s="130">
        <f t="shared" si="10"/>
        <v>349.43311518366374</v>
      </c>
      <c r="G94" s="133">
        <f t="shared" si="7"/>
        <v>40329.170362148012</v>
      </c>
    </row>
    <row r="95" spans="1:7" x14ac:dyDescent="0.35">
      <c r="A95" s="131">
        <f t="shared" si="11"/>
        <v>47543</v>
      </c>
      <c r="B95" s="132">
        <v>79</v>
      </c>
      <c r="C95" s="133">
        <f t="shared" si="6"/>
        <v>40329.170362148012</v>
      </c>
      <c r="D95" s="130">
        <f t="shared" si="8"/>
        <v>191.56355922020299</v>
      </c>
      <c r="E95" s="130">
        <f t="shared" si="9"/>
        <v>157.86955596346081</v>
      </c>
      <c r="F95" s="130">
        <f t="shared" si="10"/>
        <v>349.4331151836638</v>
      </c>
      <c r="G95" s="133">
        <f t="shared" si="7"/>
        <v>40171.300806184554</v>
      </c>
    </row>
    <row r="96" spans="1:7" x14ac:dyDescent="0.35">
      <c r="A96" s="131">
        <f t="shared" si="11"/>
        <v>47574</v>
      </c>
      <c r="B96" s="132">
        <v>80</v>
      </c>
      <c r="C96" s="133">
        <f t="shared" si="6"/>
        <v>40171.300806184554</v>
      </c>
      <c r="D96" s="130">
        <f t="shared" si="8"/>
        <v>190.8136788293765</v>
      </c>
      <c r="E96" s="130">
        <f t="shared" si="9"/>
        <v>158.61943635428727</v>
      </c>
      <c r="F96" s="130">
        <f t="shared" si="10"/>
        <v>349.43311518366374</v>
      </c>
      <c r="G96" s="133">
        <f t="shared" si="7"/>
        <v>40012.681369830265</v>
      </c>
    </row>
    <row r="97" spans="1:7" x14ac:dyDescent="0.35">
      <c r="A97" s="131">
        <f t="shared" si="11"/>
        <v>47604</v>
      </c>
      <c r="B97" s="132">
        <v>81</v>
      </c>
      <c r="C97" s="133">
        <f t="shared" si="6"/>
        <v>40012.681369830265</v>
      </c>
      <c r="D97" s="130">
        <f t="shared" si="8"/>
        <v>190.06023650669366</v>
      </c>
      <c r="E97" s="130">
        <f t="shared" si="9"/>
        <v>159.37287867697012</v>
      </c>
      <c r="F97" s="130">
        <f t="shared" si="10"/>
        <v>349.43311518366374</v>
      </c>
      <c r="G97" s="133">
        <f t="shared" si="7"/>
        <v>39853.308491153293</v>
      </c>
    </row>
    <row r="98" spans="1:7" x14ac:dyDescent="0.35">
      <c r="A98" s="131">
        <f t="shared" si="11"/>
        <v>47635</v>
      </c>
      <c r="B98" s="132">
        <v>82</v>
      </c>
      <c r="C98" s="133">
        <f t="shared" si="6"/>
        <v>39853.308491153293</v>
      </c>
      <c r="D98" s="130">
        <f t="shared" si="8"/>
        <v>189.30321533297803</v>
      </c>
      <c r="E98" s="130">
        <f t="shared" si="9"/>
        <v>160.12989985068572</v>
      </c>
      <c r="F98" s="130">
        <f t="shared" si="10"/>
        <v>349.43311518366374</v>
      </c>
      <c r="G98" s="133">
        <f t="shared" si="7"/>
        <v>39693.178591302611</v>
      </c>
    </row>
    <row r="99" spans="1:7" x14ac:dyDescent="0.35">
      <c r="A99" s="131">
        <f t="shared" si="11"/>
        <v>47665</v>
      </c>
      <c r="B99" s="132">
        <v>83</v>
      </c>
      <c r="C99" s="133">
        <f t="shared" si="6"/>
        <v>39693.178591302611</v>
      </c>
      <c r="D99" s="130">
        <f t="shared" si="8"/>
        <v>188.5425983086873</v>
      </c>
      <c r="E99" s="130">
        <f t="shared" si="9"/>
        <v>160.89051687497647</v>
      </c>
      <c r="F99" s="130">
        <f t="shared" si="10"/>
        <v>349.43311518366374</v>
      </c>
      <c r="G99" s="133">
        <f t="shared" si="7"/>
        <v>39532.288074427634</v>
      </c>
    </row>
    <row r="100" spans="1:7" x14ac:dyDescent="0.35">
      <c r="A100" s="131">
        <f t="shared" si="11"/>
        <v>47696</v>
      </c>
      <c r="B100" s="132">
        <v>84</v>
      </c>
      <c r="C100" s="133">
        <f t="shared" si="6"/>
        <v>39532.288074427634</v>
      </c>
      <c r="D100" s="130">
        <f t="shared" si="8"/>
        <v>187.77836835353116</v>
      </c>
      <c r="E100" s="130">
        <f t="shared" si="9"/>
        <v>161.65474683013261</v>
      </c>
      <c r="F100" s="130">
        <f t="shared" si="10"/>
        <v>349.43311518366374</v>
      </c>
      <c r="G100" s="133">
        <f t="shared" si="7"/>
        <v>39370.633327597498</v>
      </c>
    </row>
    <row r="101" spans="1:7" x14ac:dyDescent="0.35">
      <c r="A101" s="131">
        <f t="shared" si="11"/>
        <v>47727</v>
      </c>
      <c r="B101" s="132">
        <v>85</v>
      </c>
      <c r="C101" s="133">
        <f t="shared" si="6"/>
        <v>39370.633327597498</v>
      </c>
      <c r="D101" s="130">
        <f t="shared" si="8"/>
        <v>187.01050830608796</v>
      </c>
      <c r="E101" s="130">
        <f t="shared" si="9"/>
        <v>162.42260687757576</v>
      </c>
      <c r="F101" s="130">
        <f t="shared" si="10"/>
        <v>349.43311518366374</v>
      </c>
      <c r="G101" s="133">
        <f t="shared" si="7"/>
        <v>39208.210720719922</v>
      </c>
    </row>
    <row r="102" spans="1:7" x14ac:dyDescent="0.35">
      <c r="A102" s="131">
        <f t="shared" si="11"/>
        <v>47757</v>
      </c>
      <c r="B102" s="132">
        <v>86</v>
      </c>
      <c r="C102" s="133">
        <f t="shared" si="6"/>
        <v>39208.210720719922</v>
      </c>
      <c r="D102" s="130">
        <f t="shared" si="8"/>
        <v>186.23900092341952</v>
      </c>
      <c r="E102" s="130">
        <f t="shared" si="9"/>
        <v>163.19411426024425</v>
      </c>
      <c r="F102" s="130">
        <f t="shared" si="10"/>
        <v>349.43311518366374</v>
      </c>
      <c r="G102" s="133">
        <f t="shared" si="7"/>
        <v>39045.016606459678</v>
      </c>
    </row>
    <row r="103" spans="1:7" x14ac:dyDescent="0.35">
      <c r="A103" s="131">
        <f t="shared" si="11"/>
        <v>47788</v>
      </c>
      <c r="B103" s="132">
        <v>87</v>
      </c>
      <c r="C103" s="133">
        <f t="shared" si="6"/>
        <v>39045.016606459678</v>
      </c>
      <c r="D103" s="130">
        <f t="shared" si="8"/>
        <v>185.46382888068339</v>
      </c>
      <c r="E103" s="130">
        <f t="shared" si="9"/>
        <v>163.96928630298041</v>
      </c>
      <c r="F103" s="130">
        <f t="shared" si="10"/>
        <v>349.4331151836638</v>
      </c>
      <c r="G103" s="133">
        <f t="shared" si="7"/>
        <v>38881.0473201567</v>
      </c>
    </row>
    <row r="104" spans="1:7" x14ac:dyDescent="0.35">
      <c r="A104" s="131">
        <f t="shared" si="11"/>
        <v>47818</v>
      </c>
      <c r="B104" s="132">
        <v>88</v>
      </c>
      <c r="C104" s="133">
        <f t="shared" si="6"/>
        <v>38881.0473201567</v>
      </c>
      <c r="D104" s="130">
        <f t="shared" si="8"/>
        <v>184.68497477074422</v>
      </c>
      <c r="E104" s="130">
        <f t="shared" si="9"/>
        <v>164.74814041291955</v>
      </c>
      <c r="F104" s="130">
        <f t="shared" si="10"/>
        <v>349.43311518366374</v>
      </c>
      <c r="G104" s="133">
        <f t="shared" si="7"/>
        <v>38716.299179743779</v>
      </c>
    </row>
    <row r="105" spans="1:7" x14ac:dyDescent="0.35">
      <c r="A105" s="131">
        <f t="shared" si="11"/>
        <v>47849</v>
      </c>
      <c r="B105" s="132">
        <v>89</v>
      </c>
      <c r="C105" s="133">
        <f t="shared" si="6"/>
        <v>38716.299179743779</v>
      </c>
      <c r="D105" s="130">
        <f t="shared" si="8"/>
        <v>183.90242110378284</v>
      </c>
      <c r="E105" s="130">
        <f t="shared" si="9"/>
        <v>165.53069407988093</v>
      </c>
      <c r="F105" s="130">
        <f t="shared" si="10"/>
        <v>349.43311518366374</v>
      </c>
      <c r="G105" s="133">
        <f t="shared" si="7"/>
        <v>38550.768485663895</v>
      </c>
    </row>
    <row r="106" spans="1:7" x14ac:dyDescent="0.35">
      <c r="A106" s="131">
        <f t="shared" si="11"/>
        <v>47880</v>
      </c>
      <c r="B106" s="132">
        <v>90</v>
      </c>
      <c r="C106" s="133">
        <f t="shared" si="6"/>
        <v>38550.768485663895</v>
      </c>
      <c r="D106" s="130">
        <f t="shared" si="8"/>
        <v>183.11615030690339</v>
      </c>
      <c r="E106" s="130">
        <f t="shared" si="9"/>
        <v>166.31696487676032</v>
      </c>
      <c r="F106" s="130">
        <f t="shared" si="10"/>
        <v>349.43311518366374</v>
      </c>
      <c r="G106" s="133">
        <f t="shared" si="7"/>
        <v>38384.451520787137</v>
      </c>
    </row>
    <row r="107" spans="1:7" x14ac:dyDescent="0.35">
      <c r="A107" s="131">
        <f t="shared" si="11"/>
        <v>47908</v>
      </c>
      <c r="B107" s="132">
        <v>91</v>
      </c>
      <c r="C107" s="133">
        <f t="shared" si="6"/>
        <v>38384.451520787137</v>
      </c>
      <c r="D107" s="130">
        <f t="shared" si="8"/>
        <v>182.32614472373879</v>
      </c>
      <c r="E107" s="130">
        <f t="shared" si="9"/>
        <v>167.10697045992498</v>
      </c>
      <c r="F107" s="130">
        <f t="shared" si="10"/>
        <v>349.43311518366374</v>
      </c>
      <c r="G107" s="133">
        <f t="shared" si="7"/>
        <v>38217.344550327209</v>
      </c>
    </row>
    <row r="108" spans="1:7" x14ac:dyDescent="0.35">
      <c r="A108" s="131">
        <f t="shared" si="11"/>
        <v>47939</v>
      </c>
      <c r="B108" s="132">
        <v>92</v>
      </c>
      <c r="C108" s="133">
        <f t="shared" si="6"/>
        <v>38217.344550327209</v>
      </c>
      <c r="D108" s="130">
        <f t="shared" si="8"/>
        <v>181.53238661405416</v>
      </c>
      <c r="E108" s="130">
        <f t="shared" si="9"/>
        <v>167.90072856960958</v>
      </c>
      <c r="F108" s="130">
        <f t="shared" si="10"/>
        <v>349.43311518366374</v>
      </c>
      <c r="G108" s="133">
        <f t="shared" si="7"/>
        <v>38049.443821757603</v>
      </c>
    </row>
    <row r="109" spans="1:7" x14ac:dyDescent="0.35">
      <c r="A109" s="131">
        <f t="shared" si="11"/>
        <v>47969</v>
      </c>
      <c r="B109" s="132">
        <v>93</v>
      </c>
      <c r="C109" s="133">
        <f t="shared" si="6"/>
        <v>38049.443821757603</v>
      </c>
      <c r="D109" s="130">
        <f t="shared" si="8"/>
        <v>180.73485815334851</v>
      </c>
      <c r="E109" s="130">
        <f t="shared" si="9"/>
        <v>168.69825703031526</v>
      </c>
      <c r="F109" s="130">
        <f t="shared" si="10"/>
        <v>349.43311518366374</v>
      </c>
      <c r="G109" s="133">
        <f t="shared" si="7"/>
        <v>37880.745564727287</v>
      </c>
    </row>
    <row r="110" spans="1:7" x14ac:dyDescent="0.35">
      <c r="A110" s="131">
        <f t="shared" si="11"/>
        <v>48000</v>
      </c>
      <c r="B110" s="132">
        <v>94</v>
      </c>
      <c r="C110" s="133">
        <f t="shared" si="6"/>
        <v>37880.745564727287</v>
      </c>
      <c r="D110" s="130">
        <f t="shared" si="8"/>
        <v>179.93354143245452</v>
      </c>
      <c r="E110" s="130">
        <f t="shared" si="9"/>
        <v>169.49957375120925</v>
      </c>
      <c r="F110" s="130">
        <f t="shared" si="10"/>
        <v>349.43311518366374</v>
      </c>
      <c r="G110" s="133">
        <f t="shared" si="7"/>
        <v>37711.24599097608</v>
      </c>
    </row>
    <row r="111" spans="1:7" x14ac:dyDescent="0.35">
      <c r="A111" s="131">
        <f t="shared" si="11"/>
        <v>48030</v>
      </c>
      <c r="B111" s="132">
        <v>95</v>
      </c>
      <c r="C111" s="133">
        <f t="shared" si="6"/>
        <v>37711.24599097608</v>
      </c>
      <c r="D111" s="130">
        <f t="shared" si="8"/>
        <v>179.12841845713626</v>
      </c>
      <c r="E111" s="130">
        <f t="shared" si="9"/>
        <v>170.30469672652748</v>
      </c>
      <c r="F111" s="130">
        <f t="shared" si="10"/>
        <v>349.43311518366374</v>
      </c>
      <c r="G111" s="133">
        <f t="shared" si="7"/>
        <v>37540.941294249555</v>
      </c>
    </row>
    <row r="112" spans="1:7" x14ac:dyDescent="0.35">
      <c r="A112" s="131">
        <f t="shared" si="11"/>
        <v>48061</v>
      </c>
      <c r="B112" s="132">
        <v>96</v>
      </c>
      <c r="C112" s="133">
        <f t="shared" si="6"/>
        <v>37540.941294249555</v>
      </c>
      <c r="D112" s="130">
        <f t="shared" si="8"/>
        <v>178.31947114768525</v>
      </c>
      <c r="E112" s="130">
        <f t="shared" si="9"/>
        <v>171.1136440359785</v>
      </c>
      <c r="F112" s="130">
        <f t="shared" si="10"/>
        <v>349.43311518366374</v>
      </c>
      <c r="G112" s="133">
        <f t="shared" si="7"/>
        <v>37369.827650213578</v>
      </c>
    </row>
    <row r="113" spans="1:7" x14ac:dyDescent="0.35">
      <c r="A113" s="131">
        <f t="shared" si="11"/>
        <v>48092</v>
      </c>
      <c r="B113" s="132">
        <v>97</v>
      </c>
      <c r="C113" s="133">
        <f t="shared" si="6"/>
        <v>37369.827650213578</v>
      </c>
      <c r="D113" s="130">
        <f t="shared" si="8"/>
        <v>177.50668133851434</v>
      </c>
      <c r="E113" s="130">
        <f t="shared" si="9"/>
        <v>171.9264338451494</v>
      </c>
      <c r="F113" s="130">
        <f t="shared" si="10"/>
        <v>349.43311518366374</v>
      </c>
      <c r="G113" s="133">
        <f t="shared" si="7"/>
        <v>37197.901216368431</v>
      </c>
    </row>
    <row r="114" spans="1:7" x14ac:dyDescent="0.35">
      <c r="A114" s="131">
        <f t="shared" si="11"/>
        <v>48122</v>
      </c>
      <c r="B114" s="132">
        <v>98</v>
      </c>
      <c r="C114" s="133">
        <f t="shared" si="6"/>
        <v>37197.901216368431</v>
      </c>
      <c r="D114" s="130">
        <f t="shared" si="8"/>
        <v>176.69003077774991</v>
      </c>
      <c r="E114" s="130">
        <f t="shared" si="9"/>
        <v>172.74308440591386</v>
      </c>
      <c r="F114" s="130">
        <f t="shared" si="10"/>
        <v>349.43311518366374</v>
      </c>
      <c r="G114" s="133">
        <f t="shared" si="7"/>
        <v>37025.158131962518</v>
      </c>
    </row>
    <row r="115" spans="1:7" x14ac:dyDescent="0.35">
      <c r="A115" s="131">
        <f t="shared" si="11"/>
        <v>48153</v>
      </c>
      <c r="B115" s="132">
        <v>99</v>
      </c>
      <c r="C115" s="133">
        <f t="shared" si="6"/>
        <v>37025.158131962518</v>
      </c>
      <c r="D115" s="130">
        <f t="shared" si="8"/>
        <v>175.86950112682183</v>
      </c>
      <c r="E115" s="130">
        <f t="shared" si="9"/>
        <v>173.56361405684194</v>
      </c>
      <c r="F115" s="130">
        <f t="shared" si="10"/>
        <v>349.43311518366374</v>
      </c>
      <c r="G115" s="133">
        <f t="shared" si="7"/>
        <v>36851.59451790568</v>
      </c>
    </row>
    <row r="116" spans="1:7" x14ac:dyDescent="0.35">
      <c r="A116" s="131">
        <f t="shared" si="11"/>
        <v>48183</v>
      </c>
      <c r="B116" s="132">
        <v>100</v>
      </c>
      <c r="C116" s="133">
        <f t="shared" si="6"/>
        <v>36851.59451790568</v>
      </c>
      <c r="D116" s="130">
        <f t="shared" si="8"/>
        <v>175.04507396005181</v>
      </c>
      <c r="E116" s="130">
        <f t="shared" si="9"/>
        <v>174.38804122361194</v>
      </c>
      <c r="F116" s="130">
        <f t="shared" si="10"/>
        <v>349.43311518366374</v>
      </c>
      <c r="G116" s="133">
        <f t="shared" si="7"/>
        <v>36677.206476682069</v>
      </c>
    </row>
    <row r="117" spans="1:7" x14ac:dyDescent="0.35">
      <c r="A117" s="131">
        <f t="shared" si="11"/>
        <v>48214</v>
      </c>
      <c r="B117" s="132">
        <v>101</v>
      </c>
      <c r="C117" s="133">
        <f t="shared" si="6"/>
        <v>36677.206476682069</v>
      </c>
      <c r="D117" s="130">
        <f t="shared" si="8"/>
        <v>174.21673076423966</v>
      </c>
      <c r="E117" s="130">
        <f t="shared" si="9"/>
        <v>175.21638441942412</v>
      </c>
      <c r="F117" s="130">
        <f t="shared" si="10"/>
        <v>349.43311518366374</v>
      </c>
      <c r="G117" s="133">
        <f t="shared" si="7"/>
        <v>36501.990092262648</v>
      </c>
    </row>
    <row r="118" spans="1:7" x14ac:dyDescent="0.35">
      <c r="A118" s="131">
        <f t="shared" si="11"/>
        <v>48245</v>
      </c>
      <c r="B118" s="132">
        <v>102</v>
      </c>
      <c r="C118" s="133">
        <f t="shared" si="6"/>
        <v>36501.990092262648</v>
      </c>
      <c r="D118" s="130">
        <f t="shared" si="8"/>
        <v>173.38445293824739</v>
      </c>
      <c r="E118" s="130">
        <f t="shared" si="9"/>
        <v>176.04866224541635</v>
      </c>
      <c r="F118" s="130">
        <f t="shared" si="10"/>
        <v>349.43311518366374</v>
      </c>
      <c r="G118" s="133">
        <f t="shared" si="7"/>
        <v>36325.941430017228</v>
      </c>
    </row>
    <row r="119" spans="1:7" x14ac:dyDescent="0.35">
      <c r="A119" s="131">
        <f t="shared" si="11"/>
        <v>48274</v>
      </c>
      <c r="B119" s="132">
        <v>103</v>
      </c>
      <c r="C119" s="133">
        <f t="shared" si="6"/>
        <v>36325.941430017228</v>
      </c>
      <c r="D119" s="130">
        <f t="shared" si="8"/>
        <v>172.5482217925817</v>
      </c>
      <c r="E119" s="130">
        <f t="shared" si="9"/>
        <v>176.8848933910821</v>
      </c>
      <c r="F119" s="130">
        <f t="shared" si="10"/>
        <v>349.4331151836638</v>
      </c>
      <c r="G119" s="133">
        <f t="shared" si="7"/>
        <v>36149.056536626143</v>
      </c>
    </row>
    <row r="120" spans="1:7" x14ac:dyDescent="0.35">
      <c r="A120" s="131">
        <f t="shared" si="11"/>
        <v>48305</v>
      </c>
      <c r="B120" s="132">
        <v>104</v>
      </c>
      <c r="C120" s="133">
        <f t="shared" si="6"/>
        <v>36149.056536626143</v>
      </c>
      <c r="D120" s="130">
        <f t="shared" si="8"/>
        <v>171.708018548974</v>
      </c>
      <c r="E120" s="130">
        <f t="shared" si="9"/>
        <v>177.72509663468972</v>
      </c>
      <c r="F120" s="130">
        <f t="shared" si="10"/>
        <v>349.43311518366374</v>
      </c>
      <c r="G120" s="133">
        <f t="shared" si="7"/>
        <v>35971.331439991452</v>
      </c>
    </row>
    <row r="121" spans="1:7" x14ac:dyDescent="0.35">
      <c r="A121" s="131">
        <f t="shared" si="11"/>
        <v>48335</v>
      </c>
      <c r="B121" s="132">
        <v>105</v>
      </c>
      <c r="C121" s="133">
        <f t="shared" si="6"/>
        <v>35971.331439991452</v>
      </c>
      <c r="D121" s="130">
        <f t="shared" si="8"/>
        <v>170.86382433995922</v>
      </c>
      <c r="E121" s="130">
        <f t="shared" si="9"/>
        <v>178.56929084370449</v>
      </c>
      <c r="F121" s="130">
        <f t="shared" si="10"/>
        <v>349.43311518366374</v>
      </c>
      <c r="G121" s="133">
        <f t="shared" si="7"/>
        <v>35792.762149147748</v>
      </c>
    </row>
    <row r="122" spans="1:7" x14ac:dyDescent="0.35">
      <c r="A122" s="131">
        <f t="shared" si="11"/>
        <v>48366</v>
      </c>
      <c r="B122" s="132">
        <v>106</v>
      </c>
      <c r="C122" s="133">
        <f t="shared" si="6"/>
        <v>35792.762149147748</v>
      </c>
      <c r="D122" s="130">
        <f t="shared" si="8"/>
        <v>170.01562020845168</v>
      </c>
      <c r="E122" s="130">
        <f t="shared" si="9"/>
        <v>179.41749497521209</v>
      </c>
      <c r="F122" s="130">
        <f t="shared" si="10"/>
        <v>349.43311518366374</v>
      </c>
      <c r="G122" s="133">
        <f t="shared" si="7"/>
        <v>35613.344654172535</v>
      </c>
    </row>
    <row r="123" spans="1:7" x14ac:dyDescent="0.35">
      <c r="A123" s="131">
        <f t="shared" si="11"/>
        <v>48396</v>
      </c>
      <c r="B123" s="132">
        <v>107</v>
      </c>
      <c r="C123" s="133">
        <f t="shared" si="6"/>
        <v>35613.344654172535</v>
      </c>
      <c r="D123" s="130">
        <f t="shared" si="8"/>
        <v>169.16338710731935</v>
      </c>
      <c r="E123" s="130">
        <f t="shared" si="9"/>
        <v>180.26972807634436</v>
      </c>
      <c r="F123" s="130">
        <f t="shared" si="10"/>
        <v>349.43311518366374</v>
      </c>
      <c r="G123" s="133">
        <f t="shared" si="7"/>
        <v>35433.074926096189</v>
      </c>
    </row>
    <row r="124" spans="1:7" x14ac:dyDescent="0.35">
      <c r="A124" s="131">
        <f t="shared" si="11"/>
        <v>48427</v>
      </c>
      <c r="B124" s="132">
        <v>108</v>
      </c>
      <c r="C124" s="133">
        <f t="shared" si="6"/>
        <v>35433.074926096189</v>
      </c>
      <c r="D124" s="130">
        <f t="shared" si="8"/>
        <v>168.30710589895676</v>
      </c>
      <c r="E124" s="130">
        <f t="shared" si="9"/>
        <v>181.12600928470701</v>
      </c>
      <c r="F124" s="130">
        <f t="shared" si="10"/>
        <v>349.43311518366374</v>
      </c>
      <c r="G124" s="133">
        <f t="shared" si="7"/>
        <v>35251.948916811481</v>
      </c>
    </row>
    <row r="125" spans="1:7" x14ac:dyDescent="0.35">
      <c r="A125" s="131">
        <f t="shared" si="11"/>
        <v>48458</v>
      </c>
      <c r="B125" s="132">
        <v>109</v>
      </c>
      <c r="C125" s="133">
        <f t="shared" si="6"/>
        <v>35251.948916811481</v>
      </c>
      <c r="D125" s="130">
        <f t="shared" si="8"/>
        <v>167.44675735485438</v>
      </c>
      <c r="E125" s="130">
        <f t="shared" si="9"/>
        <v>181.98635782880933</v>
      </c>
      <c r="F125" s="130">
        <f t="shared" si="10"/>
        <v>349.43311518366374</v>
      </c>
      <c r="G125" s="133">
        <f t="shared" si="7"/>
        <v>35069.962558982676</v>
      </c>
    </row>
    <row r="126" spans="1:7" x14ac:dyDescent="0.35">
      <c r="A126" s="131">
        <f t="shared" si="11"/>
        <v>48488</v>
      </c>
      <c r="B126" s="132">
        <v>110</v>
      </c>
      <c r="C126" s="133">
        <f t="shared" si="6"/>
        <v>35069.962558982676</v>
      </c>
      <c r="D126" s="130">
        <f t="shared" si="8"/>
        <v>166.58232215516756</v>
      </c>
      <c r="E126" s="130">
        <f t="shared" si="9"/>
        <v>182.85079302849618</v>
      </c>
      <c r="F126" s="130">
        <f t="shared" si="10"/>
        <v>349.43311518366374</v>
      </c>
      <c r="G126" s="133">
        <f t="shared" si="7"/>
        <v>34887.111765954178</v>
      </c>
    </row>
    <row r="127" spans="1:7" x14ac:dyDescent="0.35">
      <c r="A127" s="131">
        <f t="shared" si="11"/>
        <v>48519</v>
      </c>
      <c r="B127" s="132">
        <v>111</v>
      </c>
      <c r="C127" s="133">
        <f t="shared" si="6"/>
        <v>34887.111765954178</v>
      </c>
      <c r="D127" s="130">
        <f t="shared" si="8"/>
        <v>165.7137808882822</v>
      </c>
      <c r="E127" s="130">
        <f t="shared" si="9"/>
        <v>183.71933429538157</v>
      </c>
      <c r="F127" s="130">
        <f t="shared" si="10"/>
        <v>349.43311518366374</v>
      </c>
      <c r="G127" s="133">
        <f t="shared" si="7"/>
        <v>34703.392431658795</v>
      </c>
    </row>
    <row r="128" spans="1:7" x14ac:dyDescent="0.35">
      <c r="A128" s="131">
        <f t="shared" si="11"/>
        <v>48549</v>
      </c>
      <c r="B128" s="132">
        <v>112</v>
      </c>
      <c r="C128" s="133">
        <f t="shared" si="6"/>
        <v>34703.392431658795</v>
      </c>
      <c r="D128" s="130">
        <f t="shared" si="8"/>
        <v>164.84111405037913</v>
      </c>
      <c r="E128" s="130">
        <f t="shared" si="9"/>
        <v>184.59200113328464</v>
      </c>
      <c r="F128" s="130">
        <f t="shared" si="10"/>
        <v>349.43311518366374</v>
      </c>
      <c r="G128" s="133">
        <f t="shared" si="7"/>
        <v>34518.800430525509</v>
      </c>
    </row>
    <row r="129" spans="1:7" x14ac:dyDescent="0.35">
      <c r="A129" s="131">
        <f t="shared" si="11"/>
        <v>48580</v>
      </c>
      <c r="B129" s="132">
        <v>113</v>
      </c>
      <c r="C129" s="133">
        <f t="shared" si="6"/>
        <v>34518.800430525509</v>
      </c>
      <c r="D129" s="130">
        <f t="shared" si="8"/>
        <v>163.96430204499606</v>
      </c>
      <c r="E129" s="130">
        <f t="shared" si="9"/>
        <v>185.46881313866774</v>
      </c>
      <c r="F129" s="130">
        <f t="shared" si="10"/>
        <v>349.4331151836638</v>
      </c>
      <c r="G129" s="133">
        <f t="shared" si="7"/>
        <v>34333.331617386844</v>
      </c>
    </row>
    <row r="130" spans="1:7" x14ac:dyDescent="0.35">
      <c r="A130" s="131">
        <f t="shared" si="11"/>
        <v>48611</v>
      </c>
      <c r="B130" s="132">
        <v>114</v>
      </c>
      <c r="C130" s="133">
        <f t="shared" si="6"/>
        <v>34333.331617386844</v>
      </c>
      <c r="D130" s="130">
        <f t="shared" si="8"/>
        <v>163.0833251825874</v>
      </c>
      <c r="E130" s="130">
        <f t="shared" si="9"/>
        <v>186.3497900010764</v>
      </c>
      <c r="F130" s="130">
        <f t="shared" si="10"/>
        <v>349.4331151836638</v>
      </c>
      <c r="G130" s="133">
        <f t="shared" si="7"/>
        <v>34146.981827385767</v>
      </c>
    </row>
    <row r="131" spans="1:7" x14ac:dyDescent="0.35">
      <c r="A131" s="131">
        <f t="shared" si="11"/>
        <v>48639</v>
      </c>
      <c r="B131" s="132">
        <v>115</v>
      </c>
      <c r="C131" s="133">
        <f t="shared" si="6"/>
        <v>34146.981827385767</v>
      </c>
      <c r="D131" s="130">
        <f t="shared" si="8"/>
        <v>162.19816368008225</v>
      </c>
      <c r="E131" s="130">
        <f t="shared" si="9"/>
        <v>187.2349515035815</v>
      </c>
      <c r="F131" s="130">
        <f t="shared" si="10"/>
        <v>349.43311518366374</v>
      </c>
      <c r="G131" s="133">
        <f t="shared" si="7"/>
        <v>33959.746875882185</v>
      </c>
    </row>
    <row r="132" spans="1:7" x14ac:dyDescent="0.35">
      <c r="A132" s="131">
        <f t="shared" si="11"/>
        <v>48670</v>
      </c>
      <c r="B132" s="132">
        <v>116</v>
      </c>
      <c r="C132" s="133">
        <f t="shared" si="6"/>
        <v>33959.746875882185</v>
      </c>
      <c r="D132" s="130">
        <f t="shared" si="8"/>
        <v>161.30879766044023</v>
      </c>
      <c r="E132" s="130">
        <f t="shared" si="9"/>
        <v>188.12431752322354</v>
      </c>
      <c r="F132" s="130">
        <f t="shared" si="10"/>
        <v>349.43311518366374</v>
      </c>
      <c r="G132" s="133">
        <f t="shared" si="7"/>
        <v>33771.622558358962</v>
      </c>
    </row>
    <row r="133" spans="1:7" x14ac:dyDescent="0.35">
      <c r="A133" s="131">
        <f t="shared" si="11"/>
        <v>48700</v>
      </c>
      <c r="B133" s="132">
        <v>117</v>
      </c>
      <c r="C133" s="133">
        <f t="shared" si="6"/>
        <v>33771.622558358962</v>
      </c>
      <c r="D133" s="130">
        <f t="shared" si="8"/>
        <v>160.41520715220491</v>
      </c>
      <c r="E133" s="130">
        <f t="shared" si="9"/>
        <v>189.01790803145883</v>
      </c>
      <c r="F133" s="130">
        <f t="shared" si="10"/>
        <v>349.43311518366374</v>
      </c>
      <c r="G133" s="133">
        <f t="shared" si="7"/>
        <v>33582.604650327507</v>
      </c>
    </row>
    <row r="134" spans="1:7" x14ac:dyDescent="0.35">
      <c r="A134" s="131">
        <f t="shared" si="11"/>
        <v>48731</v>
      </c>
      <c r="B134" s="132">
        <v>118</v>
      </c>
      <c r="C134" s="133">
        <f t="shared" si="6"/>
        <v>33582.604650327507</v>
      </c>
      <c r="D134" s="130">
        <f t="shared" si="8"/>
        <v>159.51737208905547</v>
      </c>
      <c r="E134" s="130">
        <f t="shared" si="9"/>
        <v>189.91574309460825</v>
      </c>
      <c r="F134" s="130">
        <f t="shared" si="10"/>
        <v>349.43311518366374</v>
      </c>
      <c r="G134" s="133">
        <f t="shared" si="7"/>
        <v>33392.6889072329</v>
      </c>
    </row>
    <row r="135" spans="1:7" x14ac:dyDescent="0.35">
      <c r="A135" s="131">
        <f t="shared" si="11"/>
        <v>48761</v>
      </c>
      <c r="B135" s="132">
        <v>119</v>
      </c>
      <c r="C135" s="133">
        <f t="shared" si="6"/>
        <v>33392.6889072329</v>
      </c>
      <c r="D135" s="130">
        <f t="shared" si="8"/>
        <v>158.6152723093561</v>
      </c>
      <c r="E135" s="130">
        <f t="shared" si="9"/>
        <v>190.81784287430767</v>
      </c>
      <c r="F135" s="130">
        <f t="shared" si="10"/>
        <v>349.43311518366374</v>
      </c>
      <c r="G135" s="133">
        <f t="shared" si="7"/>
        <v>33201.871064358595</v>
      </c>
    </row>
    <row r="136" spans="1:7" x14ac:dyDescent="0.35">
      <c r="A136" s="131">
        <f t="shared" si="11"/>
        <v>48792</v>
      </c>
      <c r="B136" s="132">
        <v>120</v>
      </c>
      <c r="C136" s="133">
        <f t="shared" si="6"/>
        <v>33201.871064358595</v>
      </c>
      <c r="D136" s="130">
        <f t="shared" si="8"/>
        <v>157.70888755570311</v>
      </c>
      <c r="E136" s="130">
        <f t="shared" si="9"/>
        <v>191.72422762796063</v>
      </c>
      <c r="F136" s="130">
        <f t="shared" si="10"/>
        <v>349.43311518366374</v>
      </c>
      <c r="G136" s="133">
        <f t="shared" si="7"/>
        <v>33010.146836730637</v>
      </c>
    </row>
    <row r="137" spans="1:7" x14ac:dyDescent="0.35">
      <c r="A137" s="131">
        <f t="shared" si="11"/>
        <v>48823</v>
      </c>
      <c r="B137" s="132">
        <v>121</v>
      </c>
      <c r="C137" s="133">
        <f t="shared" si="6"/>
        <v>33010.146836730637</v>
      </c>
      <c r="D137" s="130">
        <f t="shared" si="8"/>
        <v>156.79819747447033</v>
      </c>
      <c r="E137" s="130">
        <f t="shared" si="9"/>
        <v>192.63491770919342</v>
      </c>
      <c r="F137" s="130">
        <f t="shared" si="10"/>
        <v>349.43311518366374</v>
      </c>
      <c r="G137" s="133">
        <f t="shared" si="7"/>
        <v>32817.511919021446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0B67-7770-453B-BB28-CDC0B5F16E8D}">
  <sheetPr codeName="Sheet22"/>
  <dimension ref="A1:R134"/>
  <sheetViews>
    <sheetView showOutlineSymbols="0" showWhiteSpace="0" zoomScaleNormal="100" workbookViewId="0">
      <selection activeCell="B4" sqref="B4"/>
    </sheetView>
  </sheetViews>
  <sheetFormatPr defaultColWidth="9.1796875" defaultRowHeight="14.5" x14ac:dyDescent="0.35"/>
  <cols>
    <col min="1" max="1" width="9.1796875" style="85"/>
    <col min="2" max="2" width="7.81640625" style="85" customWidth="1"/>
    <col min="3" max="3" width="14.7265625" style="85" customWidth="1"/>
    <col min="4" max="4" width="14.26953125" style="85" customWidth="1"/>
    <col min="5" max="6" width="14.7265625" style="85" customWidth="1"/>
    <col min="7" max="7" width="14.7265625" style="136" customWidth="1"/>
    <col min="8" max="11" width="9.1796875" style="85"/>
    <col min="12" max="12" width="9.1796875" style="163"/>
    <col min="13" max="13" width="11.26953125" style="163" customWidth="1"/>
    <col min="14" max="14" width="18.81640625" style="163" customWidth="1"/>
    <col min="15" max="15" width="14.26953125" style="163" customWidth="1"/>
    <col min="16" max="17" width="14.7265625" style="163" customWidth="1"/>
    <col min="18" max="18" width="14.7265625" style="166" customWidth="1"/>
    <col min="19" max="16384" width="9.1796875" style="85"/>
  </cols>
  <sheetData>
    <row r="1" spans="1:18" x14ac:dyDescent="0.35">
      <c r="A1"/>
      <c r="B1" s="83"/>
      <c r="C1" s="83"/>
      <c r="D1" s="83"/>
      <c r="E1" s="83"/>
      <c r="F1" s="83"/>
      <c r="G1" s="84"/>
      <c r="L1" s="137"/>
      <c r="M1" s="137"/>
      <c r="N1" s="137"/>
      <c r="O1" s="137"/>
      <c r="P1" s="137"/>
      <c r="Q1" s="137"/>
      <c r="R1" s="138"/>
    </row>
    <row r="2" spans="1:18" x14ac:dyDescent="0.35">
      <c r="A2" s="83"/>
      <c r="B2" s="83"/>
      <c r="C2" s="83"/>
      <c r="D2" s="83"/>
      <c r="E2" s="83"/>
      <c r="F2" s="86"/>
      <c r="G2" s="87"/>
      <c r="L2" s="137"/>
      <c r="M2" s="137"/>
      <c r="N2" s="137"/>
      <c r="O2" s="137"/>
      <c r="P2" s="137"/>
      <c r="Q2" s="139"/>
      <c r="R2" s="140"/>
    </row>
    <row r="3" spans="1:18" x14ac:dyDescent="0.35">
      <c r="A3" s="83"/>
      <c r="B3" s="83"/>
      <c r="C3" s="83"/>
      <c r="D3" s="83"/>
      <c r="E3" s="83"/>
      <c r="F3" s="86"/>
      <c r="G3" s="87"/>
      <c r="L3" s="137"/>
      <c r="M3" s="137"/>
      <c r="N3" s="137"/>
      <c r="O3" s="137"/>
      <c r="P3" s="137"/>
      <c r="Q3" s="139"/>
      <c r="R3" s="140"/>
    </row>
    <row r="4" spans="1:18" ht="21" x14ac:dyDescent="0.5">
      <c r="A4" s="83"/>
      <c r="B4" s="141" t="s">
        <v>49</v>
      </c>
      <c r="C4" s="83"/>
      <c r="D4" s="83"/>
      <c r="E4" s="142"/>
      <c r="F4" s="143" t="s">
        <v>5</v>
      </c>
      <c r="G4" s="144"/>
      <c r="K4" s="136"/>
      <c r="L4" s="137"/>
      <c r="M4" s="145" t="s">
        <v>71</v>
      </c>
      <c r="N4" s="137"/>
      <c r="O4" s="137"/>
      <c r="P4" s="139"/>
      <c r="Q4" s="146"/>
      <c r="R4" s="147"/>
    </row>
    <row r="5" spans="1:18" x14ac:dyDescent="0.35">
      <c r="A5" s="83"/>
      <c r="B5" s="83"/>
      <c r="C5" s="83"/>
      <c r="D5" s="83"/>
      <c r="E5" s="83"/>
      <c r="F5" s="133"/>
      <c r="G5" s="148"/>
      <c r="K5" s="149"/>
      <c r="L5" s="137"/>
      <c r="M5" s="137"/>
      <c r="N5" s="137"/>
      <c r="O5" s="137"/>
      <c r="P5" s="137"/>
      <c r="Q5" s="146"/>
      <c r="R5" s="147"/>
    </row>
    <row r="6" spans="1:18" x14ac:dyDescent="0.35">
      <c r="A6" s="83"/>
      <c r="B6" s="150" t="s">
        <v>52</v>
      </c>
      <c r="C6" s="151"/>
      <c r="D6" s="152"/>
      <c r="E6" s="105">
        <v>45170</v>
      </c>
      <c r="F6" s="153"/>
      <c r="G6" s="148"/>
      <c r="K6" s="154"/>
      <c r="L6" s="137"/>
      <c r="M6" s="155" t="s">
        <v>52</v>
      </c>
      <c r="N6" s="156"/>
      <c r="O6" s="157"/>
      <c r="P6" s="158">
        <v>45170</v>
      </c>
      <c r="Q6" s="159"/>
      <c r="R6" s="147"/>
    </row>
    <row r="7" spans="1:18" x14ac:dyDescent="0.35">
      <c r="A7" s="83"/>
      <c r="B7" s="160" t="s">
        <v>54</v>
      </c>
      <c r="C7" s="132"/>
      <c r="E7" s="109">
        <v>240</v>
      </c>
      <c r="F7" s="161" t="s">
        <v>55</v>
      </c>
      <c r="G7" s="148"/>
      <c r="K7" s="135"/>
      <c r="L7" s="137"/>
      <c r="M7" s="162" t="s">
        <v>54</v>
      </c>
      <c r="N7" s="139"/>
      <c r="P7" s="164">
        <v>240</v>
      </c>
      <c r="Q7" s="165" t="s">
        <v>55</v>
      </c>
    </row>
    <row r="8" spans="1:18" x14ac:dyDescent="0.35">
      <c r="A8" s="83"/>
      <c r="B8" s="160" t="s">
        <v>62</v>
      </c>
      <c r="C8" s="132"/>
      <c r="D8" s="167">
        <f>E6-1</f>
        <v>45169</v>
      </c>
      <c r="E8" s="168">
        <v>7853200.1147105852</v>
      </c>
      <c r="F8" s="161" t="s">
        <v>58</v>
      </c>
      <c r="G8" s="148"/>
      <c r="K8" s="135"/>
      <c r="L8" s="137"/>
      <c r="M8" s="162" t="s">
        <v>72</v>
      </c>
      <c r="N8" s="139"/>
      <c r="O8" s="169">
        <f>P6-1</f>
        <v>45169</v>
      </c>
      <c r="P8" s="170">
        <v>1094497</v>
      </c>
      <c r="Q8" s="165" t="s">
        <v>58</v>
      </c>
    </row>
    <row r="9" spans="1:18" x14ac:dyDescent="0.35">
      <c r="A9" s="83"/>
      <c r="B9" s="160" t="s">
        <v>63</v>
      </c>
      <c r="C9" s="132"/>
      <c r="D9" s="167">
        <f>EDATE(D8,E7)</f>
        <v>52474</v>
      </c>
      <c r="E9" s="168">
        <v>1459921.6799999997</v>
      </c>
      <c r="F9" s="161" t="s">
        <v>58</v>
      </c>
      <c r="G9" s="148"/>
      <c r="K9" s="135"/>
      <c r="L9" s="137"/>
      <c r="M9" s="162" t="s">
        <v>73</v>
      </c>
      <c r="N9" s="139"/>
      <c r="O9" s="169">
        <f>EDATE(O8,P7)</f>
        <v>52474</v>
      </c>
      <c r="P9" s="170">
        <v>0</v>
      </c>
      <c r="Q9" s="165" t="s">
        <v>58</v>
      </c>
      <c r="R9" s="171"/>
    </row>
    <row r="10" spans="1:18" x14ac:dyDescent="0.35">
      <c r="A10" s="83"/>
      <c r="B10" s="121" t="s">
        <v>75</v>
      </c>
      <c r="C10" s="122"/>
      <c r="D10" s="123"/>
      <c r="E10" s="124">
        <v>5.7000000000000002E-2</v>
      </c>
      <c r="F10" s="125"/>
      <c r="G10" s="172"/>
      <c r="K10" s="135"/>
      <c r="L10" s="137"/>
      <c r="M10" s="173" t="s">
        <v>75</v>
      </c>
      <c r="N10" s="174"/>
      <c r="O10" s="175"/>
      <c r="P10" s="176">
        <v>5.7000000000000002E-2</v>
      </c>
      <c r="Q10" s="177"/>
      <c r="R10" s="147"/>
    </row>
    <row r="11" spans="1:18" x14ac:dyDescent="0.35">
      <c r="A11" s="83"/>
      <c r="B11" s="178"/>
      <c r="C11" s="132"/>
      <c r="E11" s="179"/>
      <c r="F11" s="178"/>
      <c r="G11" s="172"/>
      <c r="K11" s="135"/>
      <c r="L11" s="137"/>
      <c r="M11" s="164"/>
      <c r="N11" s="139"/>
      <c r="P11" s="180"/>
      <c r="Q11" s="164"/>
      <c r="R11" s="147"/>
    </row>
    <row r="12" spans="1:18" x14ac:dyDescent="0.35">
      <c r="E12" s="179"/>
      <c r="K12" s="135"/>
    </row>
    <row r="13" spans="1:18" ht="15" thickBot="1" x14ac:dyDescent="0.4">
      <c r="A13" s="181" t="s">
        <v>64</v>
      </c>
      <c r="B13" s="181" t="s">
        <v>65</v>
      </c>
      <c r="C13" s="181" t="s">
        <v>66</v>
      </c>
      <c r="D13" s="181" t="s">
        <v>67</v>
      </c>
      <c r="E13" s="181" t="s">
        <v>68</v>
      </c>
      <c r="F13" s="181" t="s">
        <v>69</v>
      </c>
      <c r="G13" s="182" t="s">
        <v>70</v>
      </c>
      <c r="K13" s="135"/>
      <c r="L13" s="183" t="s">
        <v>64</v>
      </c>
      <c r="M13" s="183" t="s">
        <v>65</v>
      </c>
      <c r="N13" s="183" t="s">
        <v>66</v>
      </c>
      <c r="O13" s="183" t="s">
        <v>67</v>
      </c>
      <c r="P13" s="183" t="s">
        <v>68</v>
      </c>
      <c r="Q13" s="183" t="s">
        <v>69</v>
      </c>
      <c r="R13" s="184" t="s">
        <v>70</v>
      </c>
    </row>
    <row r="14" spans="1:18" x14ac:dyDescent="0.35">
      <c r="A14" s="131">
        <f>E6</f>
        <v>45170</v>
      </c>
      <c r="B14" s="132">
        <v>1</v>
      </c>
      <c r="C14" s="133">
        <f>E8</f>
        <v>7853200.1147105852</v>
      </c>
      <c r="D14" s="185">
        <f>IPMT($E$10/12,B14,$E$7,-$E$8,$E$9)</f>
        <v>37302.700544875275</v>
      </c>
      <c r="E14" s="185">
        <f t="shared" ref="E14:E77" si="0">PPMT($E$10/12,B14,$E$7,-$E$8,$E$9,0)</f>
        <v>14335.782776869522</v>
      </c>
      <c r="F14" s="185">
        <f>SUM(D14:E14)</f>
        <v>51638.483321744796</v>
      </c>
      <c r="G14" s="133">
        <f>C14-E14</f>
        <v>7838864.3319337154</v>
      </c>
      <c r="K14" s="135"/>
      <c r="L14" s="186">
        <f>P6</f>
        <v>45170</v>
      </c>
      <c r="M14" s="139">
        <v>1</v>
      </c>
      <c r="N14" s="146">
        <f>P8</f>
        <v>1094497</v>
      </c>
      <c r="O14" s="187">
        <f>IPMT($P$10/12,M14,$P$7,-$P$8,$P$9)</f>
        <v>5198.8607499999998</v>
      </c>
      <c r="P14" s="187">
        <f>PPMT($P$10/12,M14,$P$7,-$P$8,$P$9)</f>
        <v>2454.2136561342563</v>
      </c>
      <c r="Q14" s="187">
        <f>SUM(O14:P14)</f>
        <v>7653.0744061342557</v>
      </c>
      <c r="R14" s="146">
        <f>N14-P14</f>
        <v>1092042.7863438658</v>
      </c>
    </row>
    <row r="15" spans="1:18" x14ac:dyDescent="0.35">
      <c r="A15" s="131">
        <f>EDATE(A14,1)</f>
        <v>45200</v>
      </c>
      <c r="B15" s="132">
        <v>2</v>
      </c>
      <c r="C15" s="133">
        <f>G14</f>
        <v>7838864.3319337154</v>
      </c>
      <c r="D15" s="185">
        <f t="shared" ref="D15:D78" si="1">IPMT($E$10/12,B15,$E$7,-$E$8,$E$9)</f>
        <v>37234.60557668515</v>
      </c>
      <c r="E15" s="185">
        <f t="shared" si="0"/>
        <v>14403.877745059648</v>
      </c>
      <c r="F15" s="185">
        <f t="shared" ref="F15:F78" si="2">SUM(D15:E15)</f>
        <v>51638.483321744796</v>
      </c>
      <c r="G15" s="133">
        <f t="shared" ref="G15:G72" si="3">C15-E15</f>
        <v>7824460.4541886561</v>
      </c>
      <c r="K15" s="135"/>
      <c r="L15" s="186">
        <f>EDATE(L14,1)</f>
        <v>45200</v>
      </c>
      <c r="M15" s="139">
        <v>2</v>
      </c>
      <c r="N15" s="146">
        <f>R14</f>
        <v>1092042.7863438658</v>
      </c>
      <c r="O15" s="187">
        <f t="shared" ref="O15:O78" si="4">IPMT($P$10/12,M15,$P$7,-$P$8,$P$9)</f>
        <v>5187.2032351333628</v>
      </c>
      <c r="P15" s="187">
        <f t="shared" ref="P15:P78" si="5">PPMT($P$10/12,M15,$P$7,-$P$8,$P$9)</f>
        <v>2465.8711710008934</v>
      </c>
      <c r="Q15" s="187">
        <f t="shared" ref="Q15:Q78" si="6">SUM(O15:P15)</f>
        <v>7653.0744061342557</v>
      </c>
      <c r="R15" s="146">
        <f t="shared" ref="R15:R72" si="7">N15-P15</f>
        <v>1089576.9151728649</v>
      </c>
    </row>
    <row r="16" spans="1:18" x14ac:dyDescent="0.35">
      <c r="A16" s="131">
        <f>EDATE(A15,1)</f>
        <v>45231</v>
      </c>
      <c r="B16" s="132">
        <v>3</v>
      </c>
      <c r="C16" s="133">
        <f>G15</f>
        <v>7824460.4541886561</v>
      </c>
      <c r="D16" s="185">
        <f t="shared" si="1"/>
        <v>37166.187157396111</v>
      </c>
      <c r="E16" s="185">
        <f t="shared" si="0"/>
        <v>14472.296164348681</v>
      </c>
      <c r="F16" s="185">
        <f t="shared" si="2"/>
        <v>51638.483321744789</v>
      </c>
      <c r="G16" s="133">
        <f t="shared" si="3"/>
        <v>7809988.1580243073</v>
      </c>
      <c r="K16" s="135"/>
      <c r="L16" s="186">
        <f>EDATE(L15,1)</f>
        <v>45231</v>
      </c>
      <c r="M16" s="139">
        <v>3</v>
      </c>
      <c r="N16" s="146">
        <f>R15</f>
        <v>1089576.9151728649</v>
      </c>
      <c r="O16" s="187">
        <f t="shared" si="4"/>
        <v>5175.490347071107</v>
      </c>
      <c r="P16" s="187">
        <f t="shared" si="5"/>
        <v>2477.5840590631478</v>
      </c>
      <c r="Q16" s="187">
        <f t="shared" si="6"/>
        <v>7653.0744061342548</v>
      </c>
      <c r="R16" s="146">
        <f t="shared" si="7"/>
        <v>1087099.3311138018</v>
      </c>
    </row>
    <row r="17" spans="1:18" x14ac:dyDescent="0.35">
      <c r="A17" s="131">
        <f t="shared" ref="A17:A80" si="8">EDATE(A16,1)</f>
        <v>45261</v>
      </c>
      <c r="B17" s="132">
        <v>4</v>
      </c>
      <c r="C17" s="133">
        <f t="shared" ref="C17:C72" si="9">G16</f>
        <v>7809988.1580243073</v>
      </c>
      <c r="D17" s="185">
        <f t="shared" si="1"/>
        <v>37097.443750615457</v>
      </c>
      <c r="E17" s="185">
        <f t="shared" si="0"/>
        <v>14541.03957112934</v>
      </c>
      <c r="F17" s="185">
        <f t="shared" si="2"/>
        <v>51638.483321744796</v>
      </c>
      <c r="G17" s="133">
        <f t="shared" si="3"/>
        <v>7795447.1184531776</v>
      </c>
      <c r="K17" s="135"/>
      <c r="L17" s="186">
        <f t="shared" ref="L17:L80" si="10">EDATE(L16,1)</f>
        <v>45261</v>
      </c>
      <c r="M17" s="139">
        <v>4</v>
      </c>
      <c r="N17" s="146">
        <f t="shared" ref="N17:N72" si="11">R16</f>
        <v>1087099.3311138018</v>
      </c>
      <c r="O17" s="187">
        <f t="shared" si="4"/>
        <v>5163.7218227905578</v>
      </c>
      <c r="P17" s="187">
        <f t="shared" si="5"/>
        <v>2489.3525833436984</v>
      </c>
      <c r="Q17" s="187">
        <f t="shared" si="6"/>
        <v>7653.0744061342557</v>
      </c>
      <c r="R17" s="146">
        <f t="shared" si="7"/>
        <v>1084609.9785304582</v>
      </c>
    </row>
    <row r="18" spans="1:18" x14ac:dyDescent="0.35">
      <c r="A18" s="131">
        <f t="shared" si="8"/>
        <v>45292</v>
      </c>
      <c r="B18" s="132">
        <v>5</v>
      </c>
      <c r="C18" s="133">
        <f t="shared" si="9"/>
        <v>7795447.1184531776</v>
      </c>
      <c r="D18" s="185">
        <f t="shared" si="1"/>
        <v>37028.3738126526</v>
      </c>
      <c r="E18" s="185">
        <f t="shared" si="0"/>
        <v>14610.109509092204</v>
      </c>
      <c r="F18" s="185">
        <f t="shared" si="2"/>
        <v>51638.483321744803</v>
      </c>
      <c r="G18" s="133">
        <f t="shared" si="3"/>
        <v>7780837.0089440858</v>
      </c>
      <c r="K18" s="135"/>
      <c r="L18" s="186">
        <f t="shared" si="10"/>
        <v>45292</v>
      </c>
      <c r="M18" s="139">
        <v>5</v>
      </c>
      <c r="N18" s="146">
        <f t="shared" si="11"/>
        <v>1084609.9785304582</v>
      </c>
      <c r="O18" s="187">
        <f t="shared" si="4"/>
        <v>5151.8973980196761</v>
      </c>
      <c r="P18" s="187">
        <f t="shared" si="5"/>
        <v>2501.177008114581</v>
      </c>
      <c r="Q18" s="187">
        <f t="shared" si="6"/>
        <v>7653.0744061342575</v>
      </c>
      <c r="R18" s="146">
        <f t="shared" si="7"/>
        <v>1082108.8015223437</v>
      </c>
    </row>
    <row r="19" spans="1:18" x14ac:dyDescent="0.35">
      <c r="A19" s="131">
        <f t="shared" si="8"/>
        <v>45323</v>
      </c>
      <c r="B19" s="132">
        <v>6</v>
      </c>
      <c r="C19" s="133">
        <f t="shared" si="9"/>
        <v>7780837.0089440858</v>
      </c>
      <c r="D19" s="185">
        <f t="shared" si="1"/>
        <v>36958.975792484409</v>
      </c>
      <c r="E19" s="185">
        <f t="shared" si="0"/>
        <v>14679.507529260392</v>
      </c>
      <c r="F19" s="185">
        <f t="shared" si="2"/>
        <v>51638.483321744803</v>
      </c>
      <c r="G19" s="133">
        <f t="shared" si="3"/>
        <v>7766157.5014148252</v>
      </c>
      <c r="K19" s="135"/>
      <c r="L19" s="186">
        <f t="shared" si="10"/>
        <v>45323</v>
      </c>
      <c r="M19" s="139">
        <v>6</v>
      </c>
      <c r="N19" s="146">
        <f t="shared" si="11"/>
        <v>1082108.8015223437</v>
      </c>
      <c r="O19" s="187">
        <f t="shared" si="4"/>
        <v>5140.0168072311308</v>
      </c>
      <c r="P19" s="187">
        <f t="shared" si="5"/>
        <v>2513.0575989031254</v>
      </c>
      <c r="Q19" s="187">
        <f t="shared" si="6"/>
        <v>7653.0744061342557</v>
      </c>
      <c r="R19" s="146">
        <f t="shared" si="7"/>
        <v>1079595.7439234406</v>
      </c>
    </row>
    <row r="20" spans="1:18" x14ac:dyDescent="0.35">
      <c r="A20" s="131">
        <f t="shared" si="8"/>
        <v>45352</v>
      </c>
      <c r="B20" s="132">
        <v>7</v>
      </c>
      <c r="C20" s="133">
        <f t="shared" si="9"/>
        <v>7766157.5014148252</v>
      </c>
      <c r="D20" s="185">
        <f t="shared" si="1"/>
        <v>36889.248131720422</v>
      </c>
      <c r="E20" s="185">
        <f t="shared" si="0"/>
        <v>14749.235190024376</v>
      </c>
      <c r="F20" s="185">
        <f t="shared" si="2"/>
        <v>51638.483321744796</v>
      </c>
      <c r="G20" s="133">
        <f t="shared" si="3"/>
        <v>7751408.2662248006</v>
      </c>
      <c r="K20" s="135"/>
      <c r="L20" s="186">
        <f t="shared" si="10"/>
        <v>45352</v>
      </c>
      <c r="M20" s="139">
        <v>7</v>
      </c>
      <c r="N20" s="146">
        <f t="shared" si="11"/>
        <v>1079595.7439234406</v>
      </c>
      <c r="O20" s="187">
        <f t="shared" si="4"/>
        <v>5128.0797836363427</v>
      </c>
      <c r="P20" s="187">
        <f t="shared" si="5"/>
        <v>2524.9946224979144</v>
      </c>
      <c r="Q20" s="187">
        <f t="shared" si="6"/>
        <v>7653.0744061342575</v>
      </c>
      <c r="R20" s="146">
        <f t="shared" si="7"/>
        <v>1077070.7493009428</v>
      </c>
    </row>
    <row r="21" spans="1:18" x14ac:dyDescent="0.35">
      <c r="A21" s="131">
        <f>EDATE(A20,1)</f>
        <v>45383</v>
      </c>
      <c r="B21" s="132">
        <v>8</v>
      </c>
      <c r="C21" s="133">
        <f t="shared" si="9"/>
        <v>7751408.2662248006</v>
      </c>
      <c r="D21" s="185">
        <f t="shared" si="1"/>
        <v>36819.189264567802</v>
      </c>
      <c r="E21" s="185">
        <f t="shared" si="0"/>
        <v>14819.294057176996</v>
      </c>
      <c r="F21" s="185">
        <f t="shared" si="2"/>
        <v>51638.483321744796</v>
      </c>
      <c r="G21" s="133">
        <f t="shared" si="3"/>
        <v>7736588.9721676232</v>
      </c>
      <c r="K21" s="135"/>
      <c r="L21" s="186">
        <f>EDATE(L20,1)</f>
        <v>45383</v>
      </c>
      <c r="M21" s="139">
        <v>8</v>
      </c>
      <c r="N21" s="146">
        <f t="shared" si="11"/>
        <v>1077070.7493009428</v>
      </c>
      <c r="O21" s="187">
        <f t="shared" si="4"/>
        <v>5116.0860591794753</v>
      </c>
      <c r="P21" s="187">
        <f t="shared" si="5"/>
        <v>2536.9883469547794</v>
      </c>
      <c r="Q21" s="187">
        <f t="shared" si="6"/>
        <v>7653.0744061342548</v>
      </c>
      <c r="R21" s="146">
        <f t="shared" si="7"/>
        <v>1074533.7609539879</v>
      </c>
    </row>
    <row r="22" spans="1:18" x14ac:dyDescent="0.35">
      <c r="A22" s="131">
        <f t="shared" si="8"/>
        <v>45413</v>
      </c>
      <c r="B22" s="132">
        <v>9</v>
      </c>
      <c r="C22" s="133">
        <f t="shared" si="9"/>
        <v>7736588.9721676232</v>
      </c>
      <c r="D22" s="185">
        <f t="shared" si="1"/>
        <v>36748.797617796212</v>
      </c>
      <c r="E22" s="185">
        <f t="shared" si="0"/>
        <v>14889.685703948586</v>
      </c>
      <c r="F22" s="185">
        <f t="shared" si="2"/>
        <v>51638.483321744796</v>
      </c>
      <c r="G22" s="133">
        <f t="shared" si="3"/>
        <v>7721699.2864636751</v>
      </c>
      <c r="K22" s="135"/>
      <c r="L22" s="186">
        <f t="shared" si="10"/>
        <v>45413</v>
      </c>
      <c r="M22" s="139">
        <v>9</v>
      </c>
      <c r="N22" s="146">
        <f t="shared" si="11"/>
        <v>1074533.7609539879</v>
      </c>
      <c r="O22" s="187">
        <f t="shared" si="4"/>
        <v>5104.0353645314408</v>
      </c>
      <c r="P22" s="187">
        <f t="shared" si="5"/>
        <v>2549.0390416028149</v>
      </c>
      <c r="Q22" s="187">
        <f t="shared" si="6"/>
        <v>7653.0744061342557</v>
      </c>
      <c r="R22" s="146">
        <f t="shared" si="7"/>
        <v>1071984.7219123852</v>
      </c>
    </row>
    <row r="23" spans="1:18" x14ac:dyDescent="0.35">
      <c r="A23" s="131">
        <f t="shared" si="8"/>
        <v>45444</v>
      </c>
      <c r="B23" s="132">
        <v>10</v>
      </c>
      <c r="C23" s="133">
        <f t="shared" si="9"/>
        <v>7721699.2864636751</v>
      </c>
      <c r="D23" s="185">
        <f t="shared" si="1"/>
        <v>36678.071610702464</v>
      </c>
      <c r="E23" s="185">
        <f t="shared" si="0"/>
        <v>14960.411711042341</v>
      </c>
      <c r="F23" s="185">
        <f t="shared" si="2"/>
        <v>51638.483321744803</v>
      </c>
      <c r="G23" s="133">
        <f t="shared" si="3"/>
        <v>7706738.8747526323</v>
      </c>
      <c r="K23" s="135"/>
      <c r="L23" s="186">
        <f t="shared" si="10"/>
        <v>45444</v>
      </c>
      <c r="M23" s="139">
        <v>10</v>
      </c>
      <c r="N23" s="146">
        <f t="shared" si="11"/>
        <v>1071984.7219123852</v>
      </c>
      <c r="O23" s="187">
        <f t="shared" si="4"/>
        <v>5091.9274290838284</v>
      </c>
      <c r="P23" s="187">
        <f t="shared" si="5"/>
        <v>2561.1469770504286</v>
      </c>
      <c r="Q23" s="187">
        <f t="shared" si="6"/>
        <v>7653.0744061342575</v>
      </c>
      <c r="R23" s="146">
        <f t="shared" si="7"/>
        <v>1069423.5749353347</v>
      </c>
    </row>
    <row r="24" spans="1:18" x14ac:dyDescent="0.35">
      <c r="A24" s="131">
        <f t="shared" si="8"/>
        <v>45474</v>
      </c>
      <c r="B24" s="132">
        <v>11</v>
      </c>
      <c r="C24" s="133">
        <f t="shared" si="9"/>
        <v>7706738.8747526323</v>
      </c>
      <c r="D24" s="185">
        <f t="shared" si="1"/>
        <v>36607.009655075002</v>
      </c>
      <c r="E24" s="185">
        <f t="shared" si="0"/>
        <v>15031.473666669792</v>
      </c>
      <c r="F24" s="185">
        <f t="shared" si="2"/>
        <v>51638.483321744796</v>
      </c>
      <c r="G24" s="133">
        <f t="shared" si="3"/>
        <v>7691707.4010859625</v>
      </c>
      <c r="L24" s="186">
        <f t="shared" si="10"/>
        <v>45474</v>
      </c>
      <c r="M24" s="139">
        <v>11</v>
      </c>
      <c r="N24" s="146">
        <f t="shared" si="11"/>
        <v>1069423.5749353347</v>
      </c>
      <c r="O24" s="187">
        <f t="shared" si="4"/>
        <v>5079.7619809428379</v>
      </c>
      <c r="P24" s="187">
        <f t="shared" si="5"/>
        <v>2573.3124251914182</v>
      </c>
      <c r="Q24" s="187">
        <f t="shared" si="6"/>
        <v>7653.0744061342557</v>
      </c>
      <c r="R24" s="146">
        <f t="shared" si="7"/>
        <v>1066850.2625101432</v>
      </c>
    </row>
    <row r="25" spans="1:18" x14ac:dyDescent="0.35">
      <c r="A25" s="131">
        <f t="shared" si="8"/>
        <v>45505</v>
      </c>
      <c r="B25" s="132">
        <v>12</v>
      </c>
      <c r="C25" s="133">
        <f t="shared" si="9"/>
        <v>7691707.4010859625</v>
      </c>
      <c r="D25" s="185">
        <f t="shared" si="1"/>
        <v>36535.61015515832</v>
      </c>
      <c r="E25" s="185">
        <f t="shared" si="0"/>
        <v>15102.873166586474</v>
      </c>
      <c r="F25" s="185">
        <f t="shared" si="2"/>
        <v>51638.483321744796</v>
      </c>
      <c r="G25" s="133">
        <f t="shared" si="3"/>
        <v>7676604.5279193763</v>
      </c>
      <c r="L25" s="186">
        <f t="shared" si="10"/>
        <v>45505</v>
      </c>
      <c r="M25" s="139">
        <v>12</v>
      </c>
      <c r="N25" s="146">
        <f t="shared" si="11"/>
        <v>1066850.2625101432</v>
      </c>
      <c r="O25" s="187">
        <f t="shared" si="4"/>
        <v>5067.5387469231791</v>
      </c>
      <c r="P25" s="187">
        <f t="shared" si="5"/>
        <v>2585.5356592110775</v>
      </c>
      <c r="Q25" s="187">
        <f t="shared" si="6"/>
        <v>7653.0744061342566</v>
      </c>
      <c r="R25" s="146">
        <f t="shared" si="7"/>
        <v>1064264.7268509322</v>
      </c>
    </row>
    <row r="26" spans="1:18" x14ac:dyDescent="0.35">
      <c r="A26" s="131">
        <f t="shared" si="8"/>
        <v>45536</v>
      </c>
      <c r="B26" s="132">
        <v>13</v>
      </c>
      <c r="C26" s="133">
        <f t="shared" si="9"/>
        <v>7676604.5279193763</v>
      </c>
      <c r="D26" s="185">
        <f t="shared" si="1"/>
        <v>36463.871507617034</v>
      </c>
      <c r="E26" s="185">
        <f t="shared" si="0"/>
        <v>15174.611814127758</v>
      </c>
      <c r="F26" s="185">
        <f t="shared" si="2"/>
        <v>51638.483321744789</v>
      </c>
      <c r="G26" s="133">
        <f t="shared" si="3"/>
        <v>7661429.916105249</v>
      </c>
      <c r="L26" s="186">
        <f t="shared" si="10"/>
        <v>45536</v>
      </c>
      <c r="M26" s="139">
        <v>13</v>
      </c>
      <c r="N26" s="146">
        <f t="shared" si="11"/>
        <v>1064264.7268509322</v>
      </c>
      <c r="O26" s="187">
        <f t="shared" si="4"/>
        <v>5055.2574525419268</v>
      </c>
      <c r="P26" s="187">
        <f t="shared" si="5"/>
        <v>2597.8169535923294</v>
      </c>
      <c r="Q26" s="187">
        <f t="shared" si="6"/>
        <v>7653.0744061342557</v>
      </c>
      <c r="R26" s="146">
        <f t="shared" si="7"/>
        <v>1061666.90989734</v>
      </c>
    </row>
    <row r="27" spans="1:18" x14ac:dyDescent="0.35">
      <c r="A27" s="131">
        <f t="shared" si="8"/>
        <v>45566</v>
      </c>
      <c r="B27" s="132">
        <v>14</v>
      </c>
      <c r="C27" s="133">
        <f t="shared" si="9"/>
        <v>7661429.916105249</v>
      </c>
      <c r="D27" s="185">
        <f t="shared" si="1"/>
        <v>36391.79210149993</v>
      </c>
      <c r="E27" s="185">
        <f t="shared" si="0"/>
        <v>15246.691220244866</v>
      </c>
      <c r="F27" s="185">
        <f t="shared" si="2"/>
        <v>51638.483321744796</v>
      </c>
      <c r="G27" s="133">
        <f t="shared" si="3"/>
        <v>7646183.2248850036</v>
      </c>
      <c r="L27" s="186">
        <f t="shared" si="10"/>
        <v>45566</v>
      </c>
      <c r="M27" s="139">
        <v>14</v>
      </c>
      <c r="N27" s="146">
        <f t="shared" si="11"/>
        <v>1061666.90989734</v>
      </c>
      <c r="O27" s="187">
        <f t="shared" si="4"/>
        <v>5042.9178220123622</v>
      </c>
      <c r="P27" s="187">
        <f t="shared" si="5"/>
        <v>2610.156584121893</v>
      </c>
      <c r="Q27" s="187">
        <f t="shared" si="6"/>
        <v>7653.0744061342557</v>
      </c>
      <c r="R27" s="146">
        <f t="shared" si="7"/>
        <v>1059056.753313218</v>
      </c>
    </row>
    <row r="28" spans="1:18" x14ac:dyDescent="0.35">
      <c r="A28" s="131">
        <f t="shared" si="8"/>
        <v>45597</v>
      </c>
      <c r="B28" s="132">
        <v>15</v>
      </c>
      <c r="C28" s="133">
        <f t="shared" si="9"/>
        <v>7646183.2248850036</v>
      </c>
      <c r="D28" s="185">
        <f t="shared" si="1"/>
        <v>36319.370318203772</v>
      </c>
      <c r="E28" s="185">
        <f t="shared" si="0"/>
        <v>15319.11300354103</v>
      </c>
      <c r="F28" s="185">
        <f t="shared" si="2"/>
        <v>51638.483321744803</v>
      </c>
      <c r="G28" s="133">
        <f t="shared" si="3"/>
        <v>7630864.1118814629</v>
      </c>
      <c r="L28" s="186">
        <f t="shared" si="10"/>
        <v>45597</v>
      </c>
      <c r="M28" s="139">
        <v>15</v>
      </c>
      <c r="N28" s="146">
        <f t="shared" si="11"/>
        <v>1059056.753313218</v>
      </c>
      <c r="O28" s="187">
        <f t="shared" si="4"/>
        <v>5030.5195782377841</v>
      </c>
      <c r="P28" s="187">
        <f t="shared" si="5"/>
        <v>2622.554827896472</v>
      </c>
      <c r="Q28" s="187">
        <f t="shared" si="6"/>
        <v>7653.0744061342557</v>
      </c>
      <c r="R28" s="146">
        <f t="shared" si="7"/>
        <v>1056434.1984853216</v>
      </c>
    </row>
    <row r="29" spans="1:18" x14ac:dyDescent="0.35">
      <c r="A29" s="131">
        <f t="shared" si="8"/>
        <v>45627</v>
      </c>
      <c r="B29" s="132">
        <v>16</v>
      </c>
      <c r="C29" s="133">
        <f t="shared" si="9"/>
        <v>7630864.1118814629</v>
      </c>
      <c r="D29" s="185">
        <f t="shared" si="1"/>
        <v>36246.604531436948</v>
      </c>
      <c r="E29" s="185">
        <f t="shared" si="0"/>
        <v>15391.87879030785</v>
      </c>
      <c r="F29" s="185">
        <f t="shared" si="2"/>
        <v>51638.483321744796</v>
      </c>
      <c r="G29" s="133">
        <f t="shared" si="3"/>
        <v>7615472.2330911551</v>
      </c>
      <c r="L29" s="186">
        <f t="shared" si="10"/>
        <v>45627</v>
      </c>
      <c r="M29" s="139">
        <v>16</v>
      </c>
      <c r="N29" s="146">
        <f t="shared" si="11"/>
        <v>1056434.1984853216</v>
      </c>
      <c r="O29" s="187">
        <f t="shared" si="4"/>
        <v>5018.0624428052752</v>
      </c>
      <c r="P29" s="187">
        <f t="shared" si="5"/>
        <v>2635.0119633289805</v>
      </c>
      <c r="Q29" s="187">
        <f t="shared" si="6"/>
        <v>7653.0744061342557</v>
      </c>
      <c r="R29" s="146">
        <f t="shared" si="7"/>
        <v>1053799.1865219926</v>
      </c>
    </row>
    <row r="30" spans="1:18" x14ac:dyDescent="0.35">
      <c r="A30" s="131">
        <f t="shared" si="8"/>
        <v>45658</v>
      </c>
      <c r="B30" s="132">
        <v>17</v>
      </c>
      <c r="C30" s="133">
        <f t="shared" si="9"/>
        <v>7615472.2330911551</v>
      </c>
      <c r="D30" s="185">
        <f t="shared" si="1"/>
        <v>36173.493107182985</v>
      </c>
      <c r="E30" s="185">
        <f t="shared" si="0"/>
        <v>15464.990214561814</v>
      </c>
      <c r="F30" s="185">
        <f t="shared" si="2"/>
        <v>51638.483321744803</v>
      </c>
      <c r="G30" s="133">
        <f t="shared" si="3"/>
        <v>7600007.242876593</v>
      </c>
      <c r="L30" s="186">
        <f t="shared" si="10"/>
        <v>45658</v>
      </c>
      <c r="M30" s="139">
        <v>17</v>
      </c>
      <c r="N30" s="146">
        <f t="shared" si="11"/>
        <v>1053799.1865219926</v>
      </c>
      <c r="O30" s="187">
        <f t="shared" si="4"/>
        <v>5005.5461359794626</v>
      </c>
      <c r="P30" s="187">
        <f t="shared" si="5"/>
        <v>2647.5282701547935</v>
      </c>
      <c r="Q30" s="187">
        <f t="shared" si="6"/>
        <v>7653.0744061342557</v>
      </c>
      <c r="R30" s="146">
        <f t="shared" si="7"/>
        <v>1051151.6582518378</v>
      </c>
    </row>
    <row r="31" spans="1:18" x14ac:dyDescent="0.35">
      <c r="A31" s="131">
        <f t="shared" si="8"/>
        <v>45689</v>
      </c>
      <c r="B31" s="132">
        <v>18</v>
      </c>
      <c r="C31" s="133">
        <f t="shared" si="9"/>
        <v>7600007.242876593</v>
      </c>
      <c r="D31" s="185">
        <f t="shared" si="1"/>
        <v>36100.034403663813</v>
      </c>
      <c r="E31" s="185">
        <f t="shared" si="0"/>
        <v>15538.448918080981</v>
      </c>
      <c r="F31" s="185">
        <f t="shared" si="2"/>
        <v>51638.483321744796</v>
      </c>
      <c r="G31" s="133">
        <f t="shared" si="3"/>
        <v>7584468.7939585121</v>
      </c>
      <c r="L31" s="186">
        <f t="shared" si="10"/>
        <v>45689</v>
      </c>
      <c r="M31" s="139">
        <v>18</v>
      </c>
      <c r="N31" s="146">
        <f t="shared" si="11"/>
        <v>1051151.6582518378</v>
      </c>
      <c r="O31" s="187">
        <f t="shared" si="4"/>
        <v>4992.9703766962275</v>
      </c>
      <c r="P31" s="187">
        <f t="shared" si="5"/>
        <v>2660.1040294380286</v>
      </c>
      <c r="Q31" s="187">
        <f t="shared" si="6"/>
        <v>7653.0744061342557</v>
      </c>
      <c r="R31" s="146">
        <f t="shared" si="7"/>
        <v>1048491.5542223998</v>
      </c>
    </row>
    <row r="32" spans="1:18" x14ac:dyDescent="0.35">
      <c r="A32" s="131">
        <f t="shared" si="8"/>
        <v>45717</v>
      </c>
      <c r="B32" s="132">
        <v>19</v>
      </c>
      <c r="C32" s="133">
        <f t="shared" si="9"/>
        <v>7584468.7939585121</v>
      </c>
      <c r="D32" s="185">
        <f t="shared" si="1"/>
        <v>36026.226771302929</v>
      </c>
      <c r="E32" s="185">
        <f t="shared" si="0"/>
        <v>15612.256550441865</v>
      </c>
      <c r="F32" s="185">
        <f t="shared" si="2"/>
        <v>51638.483321744796</v>
      </c>
      <c r="G32" s="133">
        <f t="shared" si="3"/>
        <v>7568856.5374080706</v>
      </c>
      <c r="L32" s="186">
        <f t="shared" si="10"/>
        <v>45717</v>
      </c>
      <c r="M32" s="139">
        <v>19</v>
      </c>
      <c r="N32" s="146">
        <f t="shared" si="11"/>
        <v>1048491.5542223998</v>
      </c>
      <c r="O32" s="187">
        <f t="shared" si="4"/>
        <v>4980.3348825563971</v>
      </c>
      <c r="P32" s="187">
        <f t="shared" si="5"/>
        <v>2672.739523577859</v>
      </c>
      <c r="Q32" s="187">
        <f t="shared" si="6"/>
        <v>7653.0744061342557</v>
      </c>
      <c r="R32" s="146">
        <f t="shared" si="7"/>
        <v>1045818.814698822</v>
      </c>
    </row>
    <row r="33" spans="1:18" x14ac:dyDescent="0.35">
      <c r="A33" s="131">
        <f t="shared" si="8"/>
        <v>45748</v>
      </c>
      <c r="B33" s="132">
        <v>20</v>
      </c>
      <c r="C33" s="133">
        <f t="shared" si="9"/>
        <v>7568856.5374080706</v>
      </c>
      <c r="D33" s="185">
        <f t="shared" si="1"/>
        <v>35952.068552688339</v>
      </c>
      <c r="E33" s="185">
        <f t="shared" si="0"/>
        <v>15686.41476905646</v>
      </c>
      <c r="F33" s="185">
        <f t="shared" si="2"/>
        <v>51638.483321744803</v>
      </c>
      <c r="G33" s="133">
        <f t="shared" si="3"/>
        <v>7553170.1226390144</v>
      </c>
      <c r="L33" s="186">
        <f t="shared" si="10"/>
        <v>45748</v>
      </c>
      <c r="M33" s="139">
        <v>20</v>
      </c>
      <c r="N33" s="146">
        <f t="shared" si="11"/>
        <v>1045818.814698822</v>
      </c>
      <c r="O33" s="187">
        <f t="shared" si="4"/>
        <v>4967.6393698194024</v>
      </c>
      <c r="P33" s="187">
        <f t="shared" si="5"/>
        <v>2685.4350363148533</v>
      </c>
      <c r="Q33" s="187">
        <f t="shared" si="6"/>
        <v>7653.0744061342557</v>
      </c>
      <c r="R33" s="146">
        <f t="shared" si="7"/>
        <v>1043133.3796625071</v>
      </c>
    </row>
    <row r="34" spans="1:18" x14ac:dyDescent="0.35">
      <c r="A34" s="131">
        <f t="shared" si="8"/>
        <v>45778</v>
      </c>
      <c r="B34" s="132">
        <v>21</v>
      </c>
      <c r="C34" s="133">
        <f t="shared" si="9"/>
        <v>7553170.1226390144</v>
      </c>
      <c r="D34" s="185">
        <f t="shared" si="1"/>
        <v>35877.558082535317</v>
      </c>
      <c r="E34" s="185">
        <f t="shared" si="0"/>
        <v>15760.925239209482</v>
      </c>
      <c r="F34" s="185">
        <f t="shared" si="2"/>
        <v>51638.483321744803</v>
      </c>
      <c r="G34" s="133">
        <f t="shared" si="3"/>
        <v>7537409.1973998053</v>
      </c>
      <c r="L34" s="186">
        <f t="shared" si="10"/>
        <v>45778</v>
      </c>
      <c r="M34" s="139">
        <v>21</v>
      </c>
      <c r="N34" s="146">
        <f t="shared" si="11"/>
        <v>1043133.3796625071</v>
      </c>
      <c r="O34" s="187">
        <f t="shared" si="4"/>
        <v>4954.8835533969068</v>
      </c>
      <c r="P34" s="187">
        <f t="shared" si="5"/>
        <v>2698.1908527373494</v>
      </c>
      <c r="Q34" s="187">
        <f t="shared" si="6"/>
        <v>7653.0744061342557</v>
      </c>
      <c r="R34" s="146">
        <f t="shared" si="7"/>
        <v>1040435.1888097697</v>
      </c>
    </row>
    <row r="35" spans="1:18" x14ac:dyDescent="0.35">
      <c r="A35" s="131">
        <f t="shared" si="8"/>
        <v>45809</v>
      </c>
      <c r="B35" s="132">
        <v>22</v>
      </c>
      <c r="C35" s="133">
        <f t="shared" si="9"/>
        <v>7537409.1973998053</v>
      </c>
      <c r="D35" s="185">
        <f t="shared" si="1"/>
        <v>35802.693687649073</v>
      </c>
      <c r="E35" s="185">
        <f t="shared" si="0"/>
        <v>15835.78963409573</v>
      </c>
      <c r="F35" s="185">
        <f t="shared" si="2"/>
        <v>51638.483321744803</v>
      </c>
      <c r="G35" s="133">
        <f t="shared" si="3"/>
        <v>7521573.4077657098</v>
      </c>
      <c r="L35" s="186">
        <f t="shared" si="10"/>
        <v>45809</v>
      </c>
      <c r="M35" s="139">
        <v>22</v>
      </c>
      <c r="N35" s="146">
        <f t="shared" si="11"/>
        <v>1040435.1888097697</v>
      </c>
      <c r="O35" s="187">
        <f t="shared" si="4"/>
        <v>4942.0671468464034</v>
      </c>
      <c r="P35" s="187">
        <f t="shared" si="5"/>
        <v>2711.0072592878523</v>
      </c>
      <c r="Q35" s="187">
        <f t="shared" si="6"/>
        <v>7653.0744061342557</v>
      </c>
      <c r="R35" s="146">
        <f t="shared" si="7"/>
        <v>1037724.1815504818</v>
      </c>
    </row>
    <row r="36" spans="1:18" x14ac:dyDescent="0.35">
      <c r="A36" s="131">
        <f t="shared" si="8"/>
        <v>45839</v>
      </c>
      <c r="B36" s="132">
        <v>23</v>
      </c>
      <c r="C36" s="133">
        <f t="shared" si="9"/>
        <v>7521573.4077657098</v>
      </c>
      <c r="D36" s="185">
        <f t="shared" si="1"/>
        <v>35727.473686887111</v>
      </c>
      <c r="E36" s="185">
        <f t="shared" si="0"/>
        <v>15911.009634857681</v>
      </c>
      <c r="F36" s="185">
        <f t="shared" si="2"/>
        <v>51638.483321744789</v>
      </c>
      <c r="G36" s="133">
        <f t="shared" si="3"/>
        <v>7505662.3981308518</v>
      </c>
      <c r="L36" s="186">
        <f t="shared" si="10"/>
        <v>45839</v>
      </c>
      <c r="M36" s="139">
        <v>23</v>
      </c>
      <c r="N36" s="146">
        <f t="shared" si="11"/>
        <v>1037724.1815504818</v>
      </c>
      <c r="O36" s="187">
        <f t="shared" si="4"/>
        <v>4929.1898623647867</v>
      </c>
      <c r="P36" s="187">
        <f t="shared" si="5"/>
        <v>2723.884543769469</v>
      </c>
      <c r="Q36" s="187">
        <f t="shared" si="6"/>
        <v>7653.0744061342557</v>
      </c>
      <c r="R36" s="146">
        <f t="shared" si="7"/>
        <v>1035000.2970067123</v>
      </c>
    </row>
    <row r="37" spans="1:18" x14ac:dyDescent="0.35">
      <c r="A37" s="131">
        <f t="shared" si="8"/>
        <v>45870</v>
      </c>
      <c r="B37" s="132">
        <v>24</v>
      </c>
      <c r="C37" s="133">
        <f t="shared" si="9"/>
        <v>7505662.3981308518</v>
      </c>
      <c r="D37" s="185">
        <f t="shared" si="1"/>
        <v>35651.89639112154</v>
      </c>
      <c r="E37" s="185">
        <f t="shared" si="0"/>
        <v>15986.586930623256</v>
      </c>
      <c r="F37" s="185">
        <f t="shared" si="2"/>
        <v>51638.483321744796</v>
      </c>
      <c r="G37" s="133">
        <f t="shared" si="3"/>
        <v>7489675.8112002285</v>
      </c>
      <c r="L37" s="186">
        <f t="shared" si="10"/>
        <v>45870</v>
      </c>
      <c r="M37" s="139">
        <v>24</v>
      </c>
      <c r="N37" s="146">
        <f t="shared" si="11"/>
        <v>1035000.2970067123</v>
      </c>
      <c r="O37" s="187">
        <f t="shared" si="4"/>
        <v>4916.2514107818815</v>
      </c>
      <c r="P37" s="187">
        <f t="shared" si="5"/>
        <v>2736.8229953523742</v>
      </c>
      <c r="Q37" s="187">
        <f t="shared" si="6"/>
        <v>7653.0744061342557</v>
      </c>
      <c r="R37" s="146">
        <f t="shared" si="7"/>
        <v>1032263.47401136</v>
      </c>
    </row>
    <row r="38" spans="1:18" x14ac:dyDescent="0.35">
      <c r="A38" s="131">
        <f t="shared" si="8"/>
        <v>45901</v>
      </c>
      <c r="B38" s="132">
        <v>25</v>
      </c>
      <c r="C38" s="133">
        <f t="shared" si="9"/>
        <v>7489675.8112002285</v>
      </c>
      <c r="D38" s="185">
        <f t="shared" si="1"/>
        <v>35575.960103201076</v>
      </c>
      <c r="E38" s="185">
        <f t="shared" si="0"/>
        <v>16062.52321854372</v>
      </c>
      <c r="F38" s="185">
        <f t="shared" si="2"/>
        <v>51638.483321744796</v>
      </c>
      <c r="G38" s="133">
        <f t="shared" si="3"/>
        <v>7473613.2879816853</v>
      </c>
      <c r="L38" s="186">
        <f t="shared" si="10"/>
        <v>45901</v>
      </c>
      <c r="M38" s="139">
        <v>25</v>
      </c>
      <c r="N38" s="146">
        <f t="shared" si="11"/>
        <v>1032263.47401136</v>
      </c>
      <c r="O38" s="187">
        <f t="shared" si="4"/>
        <v>4903.2515015539566</v>
      </c>
      <c r="P38" s="187">
        <f t="shared" si="5"/>
        <v>2749.8229045802982</v>
      </c>
      <c r="Q38" s="187">
        <f t="shared" si="6"/>
        <v>7653.0744061342548</v>
      </c>
      <c r="R38" s="146">
        <f t="shared" si="7"/>
        <v>1029513.6511067797</v>
      </c>
    </row>
    <row r="39" spans="1:18" x14ac:dyDescent="0.35">
      <c r="A39" s="131">
        <f t="shared" si="8"/>
        <v>45931</v>
      </c>
      <c r="B39" s="132">
        <v>26</v>
      </c>
      <c r="C39" s="133">
        <f t="shared" si="9"/>
        <v>7473613.2879816853</v>
      </c>
      <c r="D39" s="185">
        <f t="shared" si="1"/>
        <v>35499.663117912998</v>
      </c>
      <c r="E39" s="185">
        <f t="shared" si="0"/>
        <v>16138.8202038318</v>
      </c>
      <c r="F39" s="185">
        <f t="shared" si="2"/>
        <v>51638.483321744796</v>
      </c>
      <c r="G39" s="133">
        <f t="shared" si="3"/>
        <v>7457474.4677778538</v>
      </c>
      <c r="L39" s="186">
        <f t="shared" si="10"/>
        <v>45931</v>
      </c>
      <c r="M39" s="139">
        <v>26</v>
      </c>
      <c r="N39" s="146">
        <f t="shared" si="11"/>
        <v>1029513.6511067797</v>
      </c>
      <c r="O39" s="187">
        <f t="shared" si="4"/>
        <v>4890.1898427572014</v>
      </c>
      <c r="P39" s="187">
        <f t="shared" si="5"/>
        <v>2762.8845633770547</v>
      </c>
      <c r="Q39" s="187">
        <f t="shared" si="6"/>
        <v>7653.0744061342557</v>
      </c>
      <c r="R39" s="146">
        <f t="shared" si="7"/>
        <v>1026750.7665434027</v>
      </c>
    </row>
    <row r="40" spans="1:18" x14ac:dyDescent="0.35">
      <c r="A40" s="131">
        <f t="shared" si="8"/>
        <v>45962</v>
      </c>
      <c r="B40" s="132">
        <v>27</v>
      </c>
      <c r="C40" s="133">
        <f t="shared" si="9"/>
        <v>7457474.4677778538</v>
      </c>
      <c r="D40" s="185">
        <f t="shared" si="1"/>
        <v>35423.003721944799</v>
      </c>
      <c r="E40" s="185">
        <f t="shared" si="0"/>
        <v>16215.479599800001</v>
      </c>
      <c r="F40" s="185">
        <f t="shared" si="2"/>
        <v>51638.483321744803</v>
      </c>
      <c r="G40" s="133">
        <f t="shared" si="3"/>
        <v>7441258.9881780539</v>
      </c>
      <c r="L40" s="186">
        <f t="shared" si="10"/>
        <v>45962</v>
      </c>
      <c r="M40" s="139">
        <v>27</v>
      </c>
      <c r="N40" s="146">
        <f t="shared" si="11"/>
        <v>1026750.7665434027</v>
      </c>
      <c r="O40" s="187">
        <f t="shared" si="4"/>
        <v>4877.0661410811608</v>
      </c>
      <c r="P40" s="187">
        <f t="shared" si="5"/>
        <v>2776.0082650530953</v>
      </c>
      <c r="Q40" s="187">
        <f t="shared" si="6"/>
        <v>7653.0744061342557</v>
      </c>
      <c r="R40" s="146">
        <f t="shared" si="7"/>
        <v>1023974.7582783496</v>
      </c>
    </row>
    <row r="41" spans="1:18" x14ac:dyDescent="0.35">
      <c r="A41" s="131">
        <f t="shared" si="8"/>
        <v>45992</v>
      </c>
      <c r="B41" s="132">
        <v>28</v>
      </c>
      <c r="C41" s="133">
        <f t="shared" si="9"/>
        <v>7441258.9881780539</v>
      </c>
      <c r="D41" s="185">
        <f t="shared" si="1"/>
        <v>35345.980193845753</v>
      </c>
      <c r="E41" s="185">
        <f t="shared" si="0"/>
        <v>16292.503127899048</v>
      </c>
      <c r="F41" s="185">
        <f t="shared" si="2"/>
        <v>51638.483321744803</v>
      </c>
      <c r="G41" s="133">
        <f t="shared" si="3"/>
        <v>7424966.4850501548</v>
      </c>
      <c r="L41" s="186">
        <f t="shared" si="10"/>
        <v>45992</v>
      </c>
      <c r="M41" s="139">
        <v>28</v>
      </c>
      <c r="N41" s="146">
        <f t="shared" si="11"/>
        <v>1023974.7582783496</v>
      </c>
      <c r="O41" s="187">
        <f t="shared" si="4"/>
        <v>4863.8801018221584</v>
      </c>
      <c r="P41" s="187">
        <f t="shared" si="5"/>
        <v>2789.1943043120973</v>
      </c>
      <c r="Q41" s="187">
        <f t="shared" si="6"/>
        <v>7653.0744061342557</v>
      </c>
      <c r="R41" s="146">
        <f t="shared" si="7"/>
        <v>1021185.5639740375</v>
      </c>
    </row>
    <row r="42" spans="1:18" x14ac:dyDescent="0.35">
      <c r="A42" s="131">
        <f t="shared" si="8"/>
        <v>46023</v>
      </c>
      <c r="B42" s="132">
        <v>29</v>
      </c>
      <c r="C42" s="133">
        <f t="shared" si="9"/>
        <v>7424966.4850501548</v>
      </c>
      <c r="D42" s="185">
        <f t="shared" si="1"/>
        <v>35268.590803988227</v>
      </c>
      <c r="E42" s="185">
        <f t="shared" si="0"/>
        <v>16369.892517756572</v>
      </c>
      <c r="F42" s="185">
        <f t="shared" si="2"/>
        <v>51638.483321744803</v>
      </c>
      <c r="G42" s="133">
        <f t="shared" si="3"/>
        <v>7408596.5925323982</v>
      </c>
      <c r="L42" s="186">
        <f t="shared" si="10"/>
        <v>46023</v>
      </c>
      <c r="M42" s="139">
        <v>29</v>
      </c>
      <c r="N42" s="146">
        <f t="shared" si="11"/>
        <v>1021185.5639740375</v>
      </c>
      <c r="O42" s="187">
        <f t="shared" si="4"/>
        <v>4850.6314288766753</v>
      </c>
      <c r="P42" s="187">
        <f t="shared" si="5"/>
        <v>2802.44297725758</v>
      </c>
      <c r="Q42" s="187">
        <f t="shared" si="6"/>
        <v>7653.0744061342557</v>
      </c>
      <c r="R42" s="146">
        <f t="shared" si="7"/>
        <v>1018383.12099678</v>
      </c>
    </row>
    <row r="43" spans="1:18" x14ac:dyDescent="0.35">
      <c r="A43" s="131">
        <f t="shared" si="8"/>
        <v>46054</v>
      </c>
      <c r="B43" s="132">
        <v>30</v>
      </c>
      <c r="C43" s="133">
        <f t="shared" si="9"/>
        <v>7408596.5925323982</v>
      </c>
      <c r="D43" s="185">
        <f t="shared" si="1"/>
        <v>35190.83381452888</v>
      </c>
      <c r="E43" s="185">
        <f t="shared" si="0"/>
        <v>16447.649507215912</v>
      </c>
      <c r="F43" s="185">
        <f t="shared" si="2"/>
        <v>51638.483321744789</v>
      </c>
      <c r="G43" s="133">
        <f t="shared" si="3"/>
        <v>7392148.943025182</v>
      </c>
      <c r="L43" s="186">
        <f t="shared" si="10"/>
        <v>46054</v>
      </c>
      <c r="M43" s="139">
        <v>30</v>
      </c>
      <c r="N43" s="146">
        <f t="shared" si="11"/>
        <v>1018383.12099678</v>
      </c>
      <c r="O43" s="187">
        <f t="shared" si="4"/>
        <v>4837.3198247347018</v>
      </c>
      <c r="P43" s="187">
        <f t="shared" si="5"/>
        <v>2815.754581399553</v>
      </c>
      <c r="Q43" s="187">
        <f t="shared" si="6"/>
        <v>7653.0744061342548</v>
      </c>
      <c r="R43" s="146">
        <f t="shared" si="7"/>
        <v>1015567.3664153805</v>
      </c>
    </row>
    <row r="44" spans="1:18" x14ac:dyDescent="0.35">
      <c r="A44" s="131">
        <f t="shared" si="8"/>
        <v>46082</v>
      </c>
      <c r="B44" s="132">
        <v>31</v>
      </c>
      <c r="C44" s="133">
        <f t="shared" si="9"/>
        <v>7392148.943025182</v>
      </c>
      <c r="D44" s="185">
        <f t="shared" si="1"/>
        <v>35112.707479369608</v>
      </c>
      <c r="E44" s="185">
        <f t="shared" si="0"/>
        <v>16525.775842375187</v>
      </c>
      <c r="F44" s="185">
        <f t="shared" si="2"/>
        <v>51638.483321744796</v>
      </c>
      <c r="G44" s="133">
        <f t="shared" si="3"/>
        <v>7375623.1671828069</v>
      </c>
      <c r="L44" s="186">
        <f t="shared" si="10"/>
        <v>46082</v>
      </c>
      <c r="M44" s="139">
        <v>31</v>
      </c>
      <c r="N44" s="146">
        <f t="shared" si="11"/>
        <v>1015567.3664153805</v>
      </c>
      <c r="O44" s="187">
        <f t="shared" si="4"/>
        <v>4823.9449904730554</v>
      </c>
      <c r="P44" s="187">
        <f t="shared" si="5"/>
        <v>2829.1294156612007</v>
      </c>
      <c r="Q44" s="187">
        <f t="shared" si="6"/>
        <v>7653.0744061342557</v>
      </c>
      <c r="R44" s="146">
        <f t="shared" si="7"/>
        <v>1012738.2369997193</v>
      </c>
    </row>
    <row r="45" spans="1:18" x14ac:dyDescent="0.35">
      <c r="A45" s="131">
        <f t="shared" si="8"/>
        <v>46113</v>
      </c>
      <c r="B45" s="132">
        <v>32</v>
      </c>
      <c r="C45" s="133">
        <f t="shared" si="9"/>
        <v>7375623.1671828069</v>
      </c>
      <c r="D45" s="185">
        <f t="shared" si="1"/>
        <v>35034.210044118328</v>
      </c>
      <c r="E45" s="185">
        <f t="shared" si="0"/>
        <v>16604.273277626471</v>
      </c>
      <c r="F45" s="185">
        <f t="shared" si="2"/>
        <v>51638.483321744803</v>
      </c>
      <c r="G45" s="133">
        <f t="shared" si="3"/>
        <v>7359018.8939051805</v>
      </c>
      <c r="L45" s="186">
        <f t="shared" si="10"/>
        <v>46113</v>
      </c>
      <c r="M45" s="139">
        <v>32</v>
      </c>
      <c r="N45" s="146">
        <f t="shared" si="11"/>
        <v>1012738.2369997193</v>
      </c>
      <c r="O45" s="187">
        <f t="shared" si="4"/>
        <v>4810.5066257486633</v>
      </c>
      <c r="P45" s="187">
        <f t="shared" si="5"/>
        <v>2842.567780385592</v>
      </c>
      <c r="Q45" s="187">
        <f t="shared" si="6"/>
        <v>7653.0744061342557</v>
      </c>
      <c r="R45" s="146">
        <f t="shared" si="7"/>
        <v>1009895.6692193337</v>
      </c>
    </row>
    <row r="46" spans="1:18" x14ac:dyDescent="0.35">
      <c r="A46" s="131">
        <f t="shared" si="8"/>
        <v>46143</v>
      </c>
      <c r="B46" s="132">
        <v>33</v>
      </c>
      <c r="C46" s="133">
        <f t="shared" si="9"/>
        <v>7359018.8939051805</v>
      </c>
      <c r="D46" s="185">
        <f t="shared" si="1"/>
        <v>34955.339746049605</v>
      </c>
      <c r="E46" s="185">
        <f t="shared" si="0"/>
        <v>16683.143575695198</v>
      </c>
      <c r="F46" s="185">
        <f t="shared" si="2"/>
        <v>51638.483321744803</v>
      </c>
      <c r="G46" s="133">
        <f t="shared" si="3"/>
        <v>7342335.7503294852</v>
      </c>
      <c r="L46" s="186">
        <f t="shared" si="10"/>
        <v>46143</v>
      </c>
      <c r="M46" s="139">
        <v>33</v>
      </c>
      <c r="N46" s="146">
        <f t="shared" si="11"/>
        <v>1009895.6692193337</v>
      </c>
      <c r="O46" s="187">
        <f t="shared" si="4"/>
        <v>4797.0044287918317</v>
      </c>
      <c r="P46" s="187">
        <f t="shared" si="5"/>
        <v>2856.069977342424</v>
      </c>
      <c r="Q46" s="187">
        <f t="shared" si="6"/>
        <v>7653.0744061342557</v>
      </c>
      <c r="R46" s="146">
        <f t="shared" si="7"/>
        <v>1007039.5992419913</v>
      </c>
    </row>
    <row r="47" spans="1:18" x14ac:dyDescent="0.35">
      <c r="A47" s="131">
        <f t="shared" si="8"/>
        <v>46174</v>
      </c>
      <c r="B47" s="132">
        <v>34</v>
      </c>
      <c r="C47" s="133">
        <f t="shared" si="9"/>
        <v>7342335.7503294852</v>
      </c>
      <c r="D47" s="185">
        <f t="shared" si="1"/>
        <v>34876.094814065043</v>
      </c>
      <c r="E47" s="185">
        <f t="shared" si="0"/>
        <v>16762.388507679749</v>
      </c>
      <c r="F47" s="185">
        <f t="shared" si="2"/>
        <v>51638.483321744789</v>
      </c>
      <c r="G47" s="133">
        <f t="shared" si="3"/>
        <v>7325573.3618218051</v>
      </c>
      <c r="L47" s="186">
        <f t="shared" si="10"/>
        <v>46174</v>
      </c>
      <c r="M47" s="139">
        <v>34</v>
      </c>
      <c r="N47" s="146">
        <f t="shared" si="11"/>
        <v>1007039.5992419913</v>
      </c>
      <c r="O47" s="187">
        <f t="shared" si="4"/>
        <v>4783.4380963994554</v>
      </c>
      <c r="P47" s="187">
        <f t="shared" si="5"/>
        <v>2869.6363097348003</v>
      </c>
      <c r="Q47" s="187">
        <f t="shared" si="6"/>
        <v>7653.0744061342557</v>
      </c>
      <c r="R47" s="146">
        <f t="shared" si="7"/>
        <v>1004169.9629322565</v>
      </c>
    </row>
    <row r="48" spans="1:18" x14ac:dyDescent="0.35">
      <c r="A48" s="131">
        <f t="shared" si="8"/>
        <v>46204</v>
      </c>
      <c r="B48" s="132">
        <v>35</v>
      </c>
      <c r="C48" s="133">
        <f t="shared" si="9"/>
        <v>7325573.3618218051</v>
      </c>
      <c r="D48" s="185">
        <f t="shared" si="1"/>
        <v>34796.473468653567</v>
      </c>
      <c r="E48" s="185">
        <f t="shared" si="0"/>
        <v>16842.009853091229</v>
      </c>
      <c r="F48" s="185">
        <f t="shared" si="2"/>
        <v>51638.483321744796</v>
      </c>
      <c r="G48" s="133">
        <f t="shared" si="3"/>
        <v>7308731.351968714</v>
      </c>
      <c r="L48" s="186">
        <f t="shared" si="10"/>
        <v>46204</v>
      </c>
      <c r="M48" s="139">
        <v>35</v>
      </c>
      <c r="N48" s="146">
        <f t="shared" si="11"/>
        <v>1004169.9629322565</v>
      </c>
      <c r="O48" s="187">
        <f t="shared" si="4"/>
        <v>4769.8073239282157</v>
      </c>
      <c r="P48" s="187">
        <f t="shared" si="5"/>
        <v>2883.2670822060404</v>
      </c>
      <c r="Q48" s="187">
        <f t="shared" si="6"/>
        <v>7653.0744061342557</v>
      </c>
      <c r="R48" s="146">
        <f t="shared" si="7"/>
        <v>1001286.6958500504</v>
      </c>
    </row>
    <row r="49" spans="1:18" x14ac:dyDescent="0.35">
      <c r="A49" s="131">
        <f t="shared" si="8"/>
        <v>46235</v>
      </c>
      <c r="B49" s="132">
        <v>36</v>
      </c>
      <c r="C49" s="133">
        <f t="shared" si="9"/>
        <v>7308731.351968714</v>
      </c>
      <c r="D49" s="185">
        <f t="shared" si="1"/>
        <v>34716.473921851386</v>
      </c>
      <c r="E49" s="185">
        <f t="shared" si="0"/>
        <v>16922.009399893414</v>
      </c>
      <c r="F49" s="185">
        <f t="shared" si="2"/>
        <v>51638.483321744803</v>
      </c>
      <c r="G49" s="133">
        <f t="shared" si="3"/>
        <v>7291809.3425688203</v>
      </c>
      <c r="L49" s="186">
        <f t="shared" si="10"/>
        <v>46235</v>
      </c>
      <c r="M49" s="139">
        <v>36</v>
      </c>
      <c r="N49" s="146">
        <f t="shared" si="11"/>
        <v>1001286.6958500504</v>
      </c>
      <c r="O49" s="187">
        <f t="shared" si="4"/>
        <v>4756.1118052877373</v>
      </c>
      <c r="P49" s="187">
        <f t="shared" si="5"/>
        <v>2896.9626008465193</v>
      </c>
      <c r="Q49" s="187">
        <f t="shared" si="6"/>
        <v>7653.0744061342566</v>
      </c>
      <c r="R49" s="146">
        <f t="shared" si="7"/>
        <v>998389.73324920388</v>
      </c>
    </row>
    <row r="50" spans="1:18" x14ac:dyDescent="0.35">
      <c r="A50" s="131">
        <f t="shared" si="8"/>
        <v>46266</v>
      </c>
      <c r="B50" s="132">
        <v>37</v>
      </c>
      <c r="C50" s="133">
        <f t="shared" si="9"/>
        <v>7291809.3425688203</v>
      </c>
      <c r="D50" s="185">
        <f t="shared" si="1"/>
        <v>34636.094377201887</v>
      </c>
      <c r="E50" s="185">
        <f t="shared" si="0"/>
        <v>17002.388944542905</v>
      </c>
      <c r="F50" s="185">
        <f t="shared" si="2"/>
        <v>51638.483321744789</v>
      </c>
      <c r="G50" s="133">
        <f t="shared" si="3"/>
        <v>7274806.9536242774</v>
      </c>
      <c r="L50" s="186">
        <f t="shared" si="10"/>
        <v>46266</v>
      </c>
      <c r="M50" s="139">
        <v>37</v>
      </c>
      <c r="N50" s="146">
        <f t="shared" si="11"/>
        <v>998389.73324920388</v>
      </c>
      <c r="O50" s="187">
        <f t="shared" si="4"/>
        <v>4742.3512329337145</v>
      </c>
      <c r="P50" s="187">
        <f t="shared" si="5"/>
        <v>2910.7231732005398</v>
      </c>
      <c r="Q50" s="187">
        <f t="shared" si="6"/>
        <v>7653.0744061342539</v>
      </c>
      <c r="R50" s="146">
        <f t="shared" si="7"/>
        <v>995479.01007600338</v>
      </c>
    </row>
    <row r="51" spans="1:18" x14ac:dyDescent="0.35">
      <c r="A51" s="131">
        <f t="shared" si="8"/>
        <v>46296</v>
      </c>
      <c r="B51" s="132">
        <v>38</v>
      </c>
      <c r="C51" s="133">
        <f t="shared" si="9"/>
        <v>7274806.9536242774</v>
      </c>
      <c r="D51" s="185">
        <f t="shared" si="1"/>
        <v>34555.333029715308</v>
      </c>
      <c r="E51" s="185">
        <f t="shared" si="0"/>
        <v>17083.150292029484</v>
      </c>
      <c r="F51" s="185">
        <f t="shared" si="2"/>
        <v>51638.483321744789</v>
      </c>
      <c r="G51" s="133">
        <f t="shared" si="3"/>
        <v>7257723.8033322478</v>
      </c>
      <c r="L51" s="186">
        <f t="shared" si="10"/>
        <v>46296</v>
      </c>
      <c r="M51" s="139">
        <v>38</v>
      </c>
      <c r="N51" s="146">
        <f t="shared" si="11"/>
        <v>995479.01007600338</v>
      </c>
      <c r="O51" s="187">
        <f t="shared" si="4"/>
        <v>4728.5252978610124</v>
      </c>
      <c r="P51" s="187">
        <f t="shared" si="5"/>
        <v>2924.5491082732428</v>
      </c>
      <c r="Q51" s="187">
        <f t="shared" si="6"/>
        <v>7653.0744061342557</v>
      </c>
      <c r="R51" s="146">
        <f t="shared" si="7"/>
        <v>992554.46096773015</v>
      </c>
    </row>
    <row r="52" spans="1:18" x14ac:dyDescent="0.35">
      <c r="A52" s="131">
        <f t="shared" si="8"/>
        <v>46327</v>
      </c>
      <c r="B52" s="132">
        <v>39</v>
      </c>
      <c r="C52" s="133">
        <f t="shared" si="9"/>
        <v>7257723.8033322478</v>
      </c>
      <c r="D52" s="185">
        <f t="shared" si="1"/>
        <v>34474.188065828173</v>
      </c>
      <c r="E52" s="185">
        <f t="shared" si="0"/>
        <v>17164.295255916622</v>
      </c>
      <c r="F52" s="185">
        <f t="shared" si="2"/>
        <v>51638.483321744796</v>
      </c>
      <c r="G52" s="133">
        <f t="shared" si="3"/>
        <v>7240559.5080763316</v>
      </c>
      <c r="L52" s="186">
        <f t="shared" si="10"/>
        <v>46327</v>
      </c>
      <c r="M52" s="139">
        <v>39</v>
      </c>
      <c r="N52" s="146">
        <f t="shared" si="11"/>
        <v>992554.46096773015</v>
      </c>
      <c r="O52" s="187">
        <f t="shared" si="4"/>
        <v>4714.6336895967161</v>
      </c>
      <c r="P52" s="187">
        <f t="shared" si="5"/>
        <v>2938.4407165375405</v>
      </c>
      <c r="Q52" s="187">
        <f t="shared" si="6"/>
        <v>7653.0744061342566</v>
      </c>
      <c r="R52" s="146">
        <f t="shared" si="7"/>
        <v>989616.02025119262</v>
      </c>
    </row>
    <row r="53" spans="1:18" x14ac:dyDescent="0.35">
      <c r="A53" s="131">
        <f t="shared" si="8"/>
        <v>46357</v>
      </c>
      <c r="B53" s="132">
        <v>40</v>
      </c>
      <c r="C53" s="133">
        <f t="shared" si="9"/>
        <v>7240559.5080763316</v>
      </c>
      <c r="D53" s="185">
        <f t="shared" si="1"/>
        <v>34392.657663362574</v>
      </c>
      <c r="E53" s="185">
        <f t="shared" si="0"/>
        <v>17245.825658382229</v>
      </c>
      <c r="F53" s="185">
        <f t="shared" si="2"/>
        <v>51638.483321744803</v>
      </c>
      <c r="G53" s="133">
        <f t="shared" si="3"/>
        <v>7223313.6824179497</v>
      </c>
      <c r="L53" s="186">
        <f t="shared" si="10"/>
        <v>46357</v>
      </c>
      <c r="M53" s="139">
        <v>40</v>
      </c>
      <c r="N53" s="146">
        <f t="shared" si="11"/>
        <v>989616.02025119262</v>
      </c>
      <c r="O53" s="187">
        <f t="shared" si="4"/>
        <v>4700.6760961931623</v>
      </c>
      <c r="P53" s="187">
        <f t="shared" si="5"/>
        <v>2952.3983099410939</v>
      </c>
      <c r="Q53" s="187">
        <f t="shared" si="6"/>
        <v>7653.0744061342557</v>
      </c>
      <c r="R53" s="146">
        <f t="shared" si="7"/>
        <v>986663.62194125156</v>
      </c>
    </row>
    <row r="54" spans="1:18" x14ac:dyDescent="0.35">
      <c r="A54" s="131">
        <f t="shared" si="8"/>
        <v>46388</v>
      </c>
      <c r="B54" s="132">
        <v>41</v>
      </c>
      <c r="C54" s="133">
        <f t="shared" si="9"/>
        <v>7223313.6824179497</v>
      </c>
      <c r="D54" s="185">
        <f t="shared" si="1"/>
        <v>34310.73999148525</v>
      </c>
      <c r="E54" s="185">
        <f t="shared" si="0"/>
        <v>17327.743330259545</v>
      </c>
      <c r="F54" s="185">
        <f t="shared" si="2"/>
        <v>51638.483321744796</v>
      </c>
      <c r="G54" s="133">
        <f t="shared" si="3"/>
        <v>7205985.9390876899</v>
      </c>
      <c r="L54" s="186">
        <f t="shared" si="10"/>
        <v>46388</v>
      </c>
      <c r="M54" s="139">
        <v>41</v>
      </c>
      <c r="N54" s="146">
        <f t="shared" si="11"/>
        <v>986663.62194125156</v>
      </c>
      <c r="O54" s="187">
        <f t="shared" si="4"/>
        <v>4686.6522042209417</v>
      </c>
      <c r="P54" s="187">
        <f t="shared" si="5"/>
        <v>2966.4222019133144</v>
      </c>
      <c r="Q54" s="187">
        <f t="shared" si="6"/>
        <v>7653.0744061342557</v>
      </c>
      <c r="R54" s="146">
        <f t="shared" si="7"/>
        <v>983697.19973933825</v>
      </c>
    </row>
    <row r="55" spans="1:18" x14ac:dyDescent="0.35">
      <c r="A55" s="131">
        <f t="shared" si="8"/>
        <v>46419</v>
      </c>
      <c r="B55" s="132">
        <v>42</v>
      </c>
      <c r="C55" s="133">
        <f t="shared" si="9"/>
        <v>7205985.9390876899</v>
      </c>
      <c r="D55" s="185">
        <f t="shared" si="1"/>
        <v>34228.433210666524</v>
      </c>
      <c r="E55" s="185">
        <f t="shared" si="0"/>
        <v>17410.050111078279</v>
      </c>
      <c r="F55" s="185">
        <f t="shared" si="2"/>
        <v>51638.483321744803</v>
      </c>
      <c r="G55" s="133">
        <f t="shared" si="3"/>
        <v>7188575.8889766112</v>
      </c>
      <c r="L55" s="186">
        <f t="shared" si="10"/>
        <v>46419</v>
      </c>
      <c r="M55" s="139">
        <v>42</v>
      </c>
      <c r="N55" s="146">
        <f t="shared" si="11"/>
        <v>983697.19973933825</v>
      </c>
      <c r="O55" s="187">
        <f t="shared" si="4"/>
        <v>4672.5616987618532</v>
      </c>
      <c r="P55" s="187">
        <f t="shared" si="5"/>
        <v>2980.5127073724025</v>
      </c>
      <c r="Q55" s="187">
        <f t="shared" si="6"/>
        <v>7653.0744061342557</v>
      </c>
      <c r="R55" s="146">
        <f t="shared" si="7"/>
        <v>980716.68703196582</v>
      </c>
    </row>
    <row r="56" spans="1:18" x14ac:dyDescent="0.35">
      <c r="A56" s="131">
        <f t="shared" si="8"/>
        <v>46447</v>
      </c>
      <c r="B56" s="132">
        <v>43</v>
      </c>
      <c r="C56" s="133">
        <f t="shared" si="9"/>
        <v>7188575.8889766112</v>
      </c>
      <c r="D56" s="185">
        <f t="shared" si="1"/>
        <v>34145.735472638895</v>
      </c>
      <c r="E56" s="185">
        <f t="shared" si="0"/>
        <v>17492.747849105901</v>
      </c>
      <c r="F56" s="185">
        <f t="shared" si="2"/>
        <v>51638.483321744796</v>
      </c>
      <c r="G56" s="133">
        <f t="shared" si="3"/>
        <v>7171083.1411275053</v>
      </c>
      <c r="L56" s="186">
        <f t="shared" si="10"/>
        <v>46447</v>
      </c>
      <c r="M56" s="139">
        <v>43</v>
      </c>
      <c r="N56" s="146">
        <f t="shared" si="11"/>
        <v>980716.68703196582</v>
      </c>
      <c r="O56" s="187">
        <f t="shared" si="4"/>
        <v>4658.4042634018342</v>
      </c>
      <c r="P56" s="187">
        <f t="shared" si="5"/>
        <v>2994.6701427324215</v>
      </c>
      <c r="Q56" s="187">
        <f t="shared" si="6"/>
        <v>7653.0744061342557</v>
      </c>
      <c r="R56" s="146">
        <f t="shared" si="7"/>
        <v>977722.01688923337</v>
      </c>
    </row>
    <row r="57" spans="1:18" x14ac:dyDescent="0.35">
      <c r="A57" s="131">
        <f t="shared" si="8"/>
        <v>46478</v>
      </c>
      <c r="B57" s="132">
        <v>44</v>
      </c>
      <c r="C57" s="133">
        <f t="shared" si="9"/>
        <v>7171083.1411275053</v>
      </c>
      <c r="D57" s="185">
        <f t="shared" si="1"/>
        <v>34062.644920355648</v>
      </c>
      <c r="E57" s="185">
        <f t="shared" si="0"/>
        <v>17575.838401389152</v>
      </c>
      <c r="F57" s="185">
        <f t="shared" si="2"/>
        <v>51638.483321744803</v>
      </c>
      <c r="G57" s="133">
        <f t="shared" si="3"/>
        <v>7153507.302726116</v>
      </c>
      <c r="L57" s="186">
        <f t="shared" si="10"/>
        <v>46478</v>
      </c>
      <c r="M57" s="139">
        <v>44</v>
      </c>
      <c r="N57" s="146">
        <f t="shared" si="11"/>
        <v>977722.01688923337</v>
      </c>
      <c r="O57" s="187">
        <f t="shared" si="4"/>
        <v>4644.1795802238557</v>
      </c>
      <c r="P57" s="187">
        <f t="shared" si="5"/>
        <v>3008.8948259104004</v>
      </c>
      <c r="Q57" s="187">
        <f t="shared" si="6"/>
        <v>7653.0744061342557</v>
      </c>
      <c r="R57" s="146">
        <f t="shared" si="7"/>
        <v>974713.12206332292</v>
      </c>
    </row>
    <row r="58" spans="1:18" x14ac:dyDescent="0.35">
      <c r="A58" s="131">
        <f t="shared" si="8"/>
        <v>46508</v>
      </c>
      <c r="B58" s="132">
        <v>45</v>
      </c>
      <c r="C58" s="133">
        <f t="shared" si="9"/>
        <v>7153507.302726116</v>
      </c>
      <c r="D58" s="185">
        <f t="shared" si="1"/>
        <v>33979.159687949053</v>
      </c>
      <c r="E58" s="185">
        <f t="shared" si="0"/>
        <v>17659.32363379575</v>
      </c>
      <c r="F58" s="185">
        <f t="shared" si="2"/>
        <v>51638.483321744803</v>
      </c>
      <c r="G58" s="133">
        <f t="shared" si="3"/>
        <v>7135847.9790923204</v>
      </c>
      <c r="L58" s="186">
        <f t="shared" si="10"/>
        <v>46508</v>
      </c>
      <c r="M58" s="139">
        <v>45</v>
      </c>
      <c r="N58" s="146">
        <f t="shared" si="11"/>
        <v>974713.12206332292</v>
      </c>
      <c r="O58" s="187">
        <f t="shared" si="4"/>
        <v>4629.8873298007811</v>
      </c>
      <c r="P58" s="187">
        <f t="shared" si="5"/>
        <v>3023.187076333475</v>
      </c>
      <c r="Q58" s="187">
        <f t="shared" si="6"/>
        <v>7653.0744061342557</v>
      </c>
      <c r="R58" s="146">
        <f t="shared" si="7"/>
        <v>971689.93498698948</v>
      </c>
    </row>
    <row r="59" spans="1:18" x14ac:dyDescent="0.35">
      <c r="A59" s="131">
        <f t="shared" si="8"/>
        <v>46539</v>
      </c>
      <c r="B59" s="132">
        <v>46</v>
      </c>
      <c r="C59" s="133">
        <f t="shared" si="9"/>
        <v>7135847.9790923204</v>
      </c>
      <c r="D59" s="185">
        <f t="shared" si="1"/>
        <v>33895.27790068851</v>
      </c>
      <c r="E59" s="185">
        <f t="shared" si="0"/>
        <v>17743.205421056278</v>
      </c>
      <c r="F59" s="185">
        <f t="shared" si="2"/>
        <v>51638.483321744789</v>
      </c>
      <c r="G59" s="133">
        <f t="shared" si="3"/>
        <v>7118104.7736712638</v>
      </c>
      <c r="L59" s="186">
        <f t="shared" si="10"/>
        <v>46539</v>
      </c>
      <c r="M59" s="139">
        <v>46</v>
      </c>
      <c r="N59" s="146">
        <f t="shared" si="11"/>
        <v>971689.93498698948</v>
      </c>
      <c r="O59" s="187">
        <f t="shared" si="4"/>
        <v>4615.5271911881964</v>
      </c>
      <c r="P59" s="187">
        <f t="shared" si="5"/>
        <v>3037.5472149460588</v>
      </c>
      <c r="Q59" s="187">
        <f t="shared" si="6"/>
        <v>7653.0744061342557</v>
      </c>
      <c r="R59" s="146">
        <f t="shared" si="7"/>
        <v>968652.38777204347</v>
      </c>
    </row>
    <row r="60" spans="1:18" x14ac:dyDescent="0.35">
      <c r="A60" s="131">
        <f t="shared" si="8"/>
        <v>46569</v>
      </c>
      <c r="B60" s="132">
        <v>47</v>
      </c>
      <c r="C60" s="133">
        <f t="shared" si="9"/>
        <v>7118104.7736712638</v>
      </c>
      <c r="D60" s="185">
        <f t="shared" si="1"/>
        <v>33810.997674938495</v>
      </c>
      <c r="E60" s="185">
        <f t="shared" si="0"/>
        <v>17827.485646806297</v>
      </c>
      <c r="F60" s="185">
        <f t="shared" si="2"/>
        <v>51638.483321744789</v>
      </c>
      <c r="G60" s="133">
        <f t="shared" si="3"/>
        <v>7100277.2880244572</v>
      </c>
      <c r="L60" s="186">
        <f t="shared" si="10"/>
        <v>46569</v>
      </c>
      <c r="M60" s="139">
        <v>47</v>
      </c>
      <c r="N60" s="146">
        <f t="shared" si="11"/>
        <v>968652.38777204347</v>
      </c>
      <c r="O60" s="187">
        <f t="shared" si="4"/>
        <v>4601.0988419172027</v>
      </c>
      <c r="P60" s="187">
        <f t="shared" si="5"/>
        <v>3051.9755642170521</v>
      </c>
      <c r="Q60" s="187">
        <f t="shared" si="6"/>
        <v>7653.0744061342548</v>
      </c>
      <c r="R60" s="146">
        <f t="shared" si="7"/>
        <v>965600.41220782639</v>
      </c>
    </row>
    <row r="61" spans="1:18" x14ac:dyDescent="0.35">
      <c r="A61" s="131">
        <f t="shared" si="8"/>
        <v>46600</v>
      </c>
      <c r="B61" s="132">
        <v>48</v>
      </c>
      <c r="C61" s="133">
        <f t="shared" si="9"/>
        <v>7100277.2880244572</v>
      </c>
      <c r="D61" s="185">
        <f t="shared" si="1"/>
        <v>33726.317118116174</v>
      </c>
      <c r="E61" s="185">
        <f t="shared" si="0"/>
        <v>17912.166203628625</v>
      </c>
      <c r="F61" s="185">
        <f t="shared" si="2"/>
        <v>51638.483321744803</v>
      </c>
      <c r="G61" s="133">
        <f t="shared" si="3"/>
        <v>7082365.1218208289</v>
      </c>
      <c r="L61" s="186">
        <f t="shared" si="10"/>
        <v>46600</v>
      </c>
      <c r="M61" s="139">
        <v>48</v>
      </c>
      <c r="N61" s="146">
        <f t="shared" si="11"/>
        <v>965600.41220782639</v>
      </c>
      <c r="O61" s="187">
        <f t="shared" si="4"/>
        <v>4586.6019579871727</v>
      </c>
      <c r="P61" s="187">
        <f t="shared" si="5"/>
        <v>3066.4724481470835</v>
      </c>
      <c r="Q61" s="187">
        <f t="shared" si="6"/>
        <v>7653.0744061342557</v>
      </c>
      <c r="R61" s="146">
        <f t="shared" si="7"/>
        <v>962533.93975967926</v>
      </c>
    </row>
    <row r="62" spans="1:18" x14ac:dyDescent="0.35">
      <c r="A62" s="131">
        <f t="shared" si="8"/>
        <v>46631</v>
      </c>
      <c r="B62" s="132">
        <v>49</v>
      </c>
      <c r="C62" s="133">
        <f t="shared" si="9"/>
        <v>7082365.1218208289</v>
      </c>
      <c r="D62" s="185">
        <f t="shared" si="1"/>
        <v>33641.234328648934</v>
      </c>
      <c r="E62" s="185">
        <f t="shared" si="0"/>
        <v>17997.248993095862</v>
      </c>
      <c r="F62" s="185">
        <f t="shared" si="2"/>
        <v>51638.483321744796</v>
      </c>
      <c r="G62" s="133">
        <f t="shared" si="3"/>
        <v>7064367.8728277329</v>
      </c>
      <c r="L62" s="186">
        <f t="shared" si="10"/>
        <v>46631</v>
      </c>
      <c r="M62" s="139">
        <v>49</v>
      </c>
      <c r="N62" s="146">
        <f t="shared" si="11"/>
        <v>962533.93975967926</v>
      </c>
      <c r="O62" s="187">
        <f t="shared" si="4"/>
        <v>4572.0362138584733</v>
      </c>
      <c r="P62" s="187">
        <f t="shared" si="5"/>
        <v>3081.0381922757815</v>
      </c>
      <c r="Q62" s="187">
        <f t="shared" si="6"/>
        <v>7653.0744061342548</v>
      </c>
      <c r="R62" s="146">
        <f t="shared" si="7"/>
        <v>959452.90156740346</v>
      </c>
    </row>
    <row r="63" spans="1:18" x14ac:dyDescent="0.35">
      <c r="A63" s="131">
        <f t="shared" si="8"/>
        <v>46661</v>
      </c>
      <c r="B63" s="132">
        <v>50</v>
      </c>
      <c r="C63" s="133">
        <f t="shared" si="9"/>
        <v>7064367.8728277329</v>
      </c>
      <c r="D63" s="185">
        <f t="shared" si="1"/>
        <v>33555.747395931729</v>
      </c>
      <c r="E63" s="185">
        <f t="shared" si="0"/>
        <v>18082.735925813067</v>
      </c>
      <c r="F63" s="185">
        <f t="shared" si="2"/>
        <v>51638.483321744796</v>
      </c>
      <c r="G63" s="133">
        <f t="shared" si="3"/>
        <v>7046285.1369019197</v>
      </c>
      <c r="L63" s="186">
        <f t="shared" si="10"/>
        <v>46661</v>
      </c>
      <c r="M63" s="139">
        <v>50</v>
      </c>
      <c r="N63" s="146">
        <f t="shared" si="11"/>
        <v>959452.90156740346</v>
      </c>
      <c r="O63" s="187">
        <f t="shared" si="4"/>
        <v>4557.4012824451638</v>
      </c>
      <c r="P63" s="187">
        <f t="shared" si="5"/>
        <v>3095.6731236890923</v>
      </c>
      <c r="Q63" s="187">
        <f t="shared" si="6"/>
        <v>7653.0744061342557</v>
      </c>
      <c r="R63" s="146">
        <f t="shared" si="7"/>
        <v>956357.22844371432</v>
      </c>
    </row>
    <row r="64" spans="1:18" x14ac:dyDescent="0.35">
      <c r="A64" s="131">
        <f t="shared" si="8"/>
        <v>46692</v>
      </c>
      <c r="B64" s="132">
        <v>51</v>
      </c>
      <c r="C64" s="133">
        <f t="shared" si="9"/>
        <v>7046285.1369019197</v>
      </c>
      <c r="D64" s="185">
        <f t="shared" si="1"/>
        <v>33469.854400284115</v>
      </c>
      <c r="E64" s="185">
        <f t="shared" si="0"/>
        <v>18168.62892146068</v>
      </c>
      <c r="F64" s="185">
        <f t="shared" si="2"/>
        <v>51638.483321744796</v>
      </c>
      <c r="G64" s="133">
        <f t="shared" si="3"/>
        <v>7028116.5079804594</v>
      </c>
      <c r="L64" s="186">
        <f t="shared" si="10"/>
        <v>46692</v>
      </c>
      <c r="M64" s="139">
        <v>51</v>
      </c>
      <c r="N64" s="146">
        <f t="shared" si="11"/>
        <v>956357.22844371432</v>
      </c>
      <c r="O64" s="187">
        <f t="shared" si="4"/>
        <v>4542.6968351076403</v>
      </c>
      <c r="P64" s="187">
        <f t="shared" si="5"/>
        <v>3110.3775710266159</v>
      </c>
      <c r="Q64" s="187">
        <f t="shared" si="6"/>
        <v>7653.0744061342557</v>
      </c>
      <c r="R64" s="146">
        <f t="shared" si="7"/>
        <v>953246.85087268776</v>
      </c>
    </row>
    <row r="65" spans="1:18" x14ac:dyDescent="0.35">
      <c r="A65" s="131">
        <f t="shared" si="8"/>
        <v>46722</v>
      </c>
      <c r="B65" s="132">
        <v>52</v>
      </c>
      <c r="C65" s="133">
        <f t="shared" si="9"/>
        <v>7028116.5079804594</v>
      </c>
      <c r="D65" s="185">
        <f t="shared" si="1"/>
        <v>33383.553412907182</v>
      </c>
      <c r="E65" s="185">
        <f t="shared" si="0"/>
        <v>18254.929908837617</v>
      </c>
      <c r="F65" s="185">
        <f t="shared" si="2"/>
        <v>51638.483321744803</v>
      </c>
      <c r="G65" s="133">
        <f t="shared" si="3"/>
        <v>7009861.5780716222</v>
      </c>
      <c r="L65" s="186">
        <f t="shared" si="10"/>
        <v>46722</v>
      </c>
      <c r="M65" s="139">
        <v>52</v>
      </c>
      <c r="N65" s="146">
        <f t="shared" si="11"/>
        <v>953246.85087268776</v>
      </c>
      <c r="O65" s="187">
        <f t="shared" si="4"/>
        <v>4527.9225416452646</v>
      </c>
      <c r="P65" s="187">
        <f t="shared" si="5"/>
        <v>3125.1518644889911</v>
      </c>
      <c r="Q65" s="187">
        <f t="shared" si="6"/>
        <v>7653.0744061342557</v>
      </c>
      <c r="R65" s="146">
        <f t="shared" si="7"/>
        <v>950121.6990081988</v>
      </c>
    </row>
    <row r="66" spans="1:18" x14ac:dyDescent="0.35">
      <c r="A66" s="131">
        <f t="shared" si="8"/>
        <v>46753</v>
      </c>
      <c r="B66" s="132">
        <v>53</v>
      </c>
      <c r="C66" s="133">
        <f t="shared" si="9"/>
        <v>7009861.5780716222</v>
      </c>
      <c r="D66" s="185">
        <f t="shared" si="1"/>
        <v>33296.842495840203</v>
      </c>
      <c r="E66" s="185">
        <f t="shared" si="0"/>
        <v>18341.640825904597</v>
      </c>
      <c r="F66" s="185">
        <f t="shared" si="2"/>
        <v>51638.483321744803</v>
      </c>
      <c r="G66" s="133">
        <f t="shared" si="3"/>
        <v>6991519.9372457173</v>
      </c>
      <c r="L66" s="186">
        <f t="shared" si="10"/>
        <v>46753</v>
      </c>
      <c r="M66" s="139">
        <v>53</v>
      </c>
      <c r="N66" s="146">
        <f t="shared" si="11"/>
        <v>950121.6990081988</v>
      </c>
      <c r="O66" s="187">
        <f t="shared" si="4"/>
        <v>4513.0780702889424</v>
      </c>
      <c r="P66" s="187">
        <f t="shared" si="5"/>
        <v>3139.9963358453138</v>
      </c>
      <c r="Q66" s="187">
        <f t="shared" si="6"/>
        <v>7653.0744061342557</v>
      </c>
      <c r="R66" s="146">
        <f t="shared" si="7"/>
        <v>946981.70267235348</v>
      </c>
    </row>
    <row r="67" spans="1:18" x14ac:dyDescent="0.35">
      <c r="A67" s="131">
        <f t="shared" si="8"/>
        <v>46784</v>
      </c>
      <c r="B67" s="132">
        <v>54</v>
      </c>
      <c r="C67" s="133">
        <f t="shared" si="9"/>
        <v>6991519.9372457173</v>
      </c>
      <c r="D67" s="185">
        <f t="shared" si="1"/>
        <v>33209.719701917151</v>
      </c>
      <c r="E67" s="185">
        <f t="shared" si="0"/>
        <v>18428.763619827645</v>
      </c>
      <c r="F67" s="185">
        <f t="shared" si="2"/>
        <v>51638.483321744796</v>
      </c>
      <c r="G67" s="133">
        <f t="shared" si="3"/>
        <v>6973091.1736258892</v>
      </c>
      <c r="L67" s="186">
        <f t="shared" si="10"/>
        <v>46784</v>
      </c>
      <c r="M67" s="139">
        <v>54</v>
      </c>
      <c r="N67" s="146">
        <f t="shared" si="11"/>
        <v>946981.70267235348</v>
      </c>
      <c r="O67" s="187">
        <f t="shared" si="4"/>
        <v>4498.1630876936752</v>
      </c>
      <c r="P67" s="187">
        <f t="shared" si="5"/>
        <v>3154.9113184405796</v>
      </c>
      <c r="Q67" s="187">
        <f t="shared" si="6"/>
        <v>7653.0744061342548</v>
      </c>
      <c r="R67" s="146">
        <f t="shared" si="7"/>
        <v>943826.79135391291</v>
      </c>
    </row>
    <row r="68" spans="1:18" x14ac:dyDescent="0.35">
      <c r="A68" s="131">
        <f t="shared" si="8"/>
        <v>46813</v>
      </c>
      <c r="B68" s="132">
        <v>55</v>
      </c>
      <c r="C68" s="133">
        <f t="shared" si="9"/>
        <v>6973091.1736258892</v>
      </c>
      <c r="D68" s="185">
        <f t="shared" si="1"/>
        <v>33122.183074722976</v>
      </c>
      <c r="E68" s="185">
        <f t="shared" si="0"/>
        <v>18516.300247021823</v>
      </c>
      <c r="F68" s="185">
        <f t="shared" si="2"/>
        <v>51638.483321744803</v>
      </c>
      <c r="G68" s="133">
        <f t="shared" si="3"/>
        <v>6954574.8733788673</v>
      </c>
      <c r="L68" s="186">
        <f t="shared" si="10"/>
        <v>46813</v>
      </c>
      <c r="M68" s="139">
        <v>55</v>
      </c>
      <c r="N68" s="146">
        <f t="shared" si="11"/>
        <v>943826.79135391291</v>
      </c>
      <c r="O68" s="187">
        <f t="shared" si="4"/>
        <v>4483.1772589310831</v>
      </c>
      <c r="P68" s="187">
        <f t="shared" si="5"/>
        <v>3169.8971472031726</v>
      </c>
      <c r="Q68" s="187">
        <f t="shared" si="6"/>
        <v>7653.0744061342557</v>
      </c>
      <c r="R68" s="146">
        <f t="shared" si="7"/>
        <v>940656.89420670969</v>
      </c>
    </row>
    <row r="69" spans="1:18" x14ac:dyDescent="0.35">
      <c r="A69" s="131">
        <f t="shared" si="8"/>
        <v>46844</v>
      </c>
      <c r="B69" s="132">
        <v>56</v>
      </c>
      <c r="C69" s="133">
        <f t="shared" si="9"/>
        <v>6954574.8733788673</v>
      </c>
      <c r="D69" s="185">
        <f t="shared" si="1"/>
        <v>33034.230648549616</v>
      </c>
      <c r="E69" s="185">
        <f t="shared" si="0"/>
        <v>18604.25267319518</v>
      </c>
      <c r="F69" s="185">
        <f t="shared" si="2"/>
        <v>51638.483321744796</v>
      </c>
      <c r="G69" s="133">
        <f t="shared" si="3"/>
        <v>6935970.6207056725</v>
      </c>
      <c r="L69" s="186">
        <f t="shared" si="10"/>
        <v>46844</v>
      </c>
      <c r="M69" s="139">
        <v>56</v>
      </c>
      <c r="N69" s="146">
        <f t="shared" si="11"/>
        <v>940656.89420670969</v>
      </c>
      <c r="O69" s="187">
        <f t="shared" si="4"/>
        <v>4468.1202474818683</v>
      </c>
      <c r="P69" s="187">
        <f t="shared" si="5"/>
        <v>3184.9541586523878</v>
      </c>
      <c r="Q69" s="187">
        <f t="shared" si="6"/>
        <v>7653.0744061342557</v>
      </c>
      <c r="R69" s="146">
        <f t="shared" si="7"/>
        <v>937471.94004805735</v>
      </c>
    </row>
    <row r="70" spans="1:18" x14ac:dyDescent="0.35">
      <c r="A70" s="131">
        <f t="shared" si="8"/>
        <v>46874</v>
      </c>
      <c r="B70" s="132">
        <v>57</v>
      </c>
      <c r="C70" s="133">
        <f t="shared" si="9"/>
        <v>6935970.6207056725</v>
      </c>
      <c r="D70" s="185">
        <f t="shared" si="1"/>
        <v>32945.860448351938</v>
      </c>
      <c r="E70" s="185">
        <f t="shared" si="0"/>
        <v>18692.622873392855</v>
      </c>
      <c r="F70" s="185">
        <f t="shared" si="2"/>
        <v>51638.483321744789</v>
      </c>
      <c r="G70" s="133">
        <f t="shared" si="3"/>
        <v>6917277.9978322797</v>
      </c>
      <c r="L70" s="186">
        <f t="shared" si="10"/>
        <v>46874</v>
      </c>
      <c r="M70" s="139">
        <v>57</v>
      </c>
      <c r="N70" s="146">
        <f t="shared" si="11"/>
        <v>937471.94004805735</v>
      </c>
      <c r="O70" s="187">
        <f t="shared" si="4"/>
        <v>4452.9917152282687</v>
      </c>
      <c r="P70" s="187">
        <f t="shared" si="5"/>
        <v>3200.0826909059865</v>
      </c>
      <c r="Q70" s="187">
        <f t="shared" si="6"/>
        <v>7653.0744061342557</v>
      </c>
      <c r="R70" s="146">
        <f t="shared" si="7"/>
        <v>934271.85735715134</v>
      </c>
    </row>
    <row r="71" spans="1:18" x14ac:dyDescent="0.35">
      <c r="A71" s="131">
        <f t="shared" si="8"/>
        <v>46905</v>
      </c>
      <c r="B71" s="132">
        <v>58</v>
      </c>
      <c r="C71" s="133">
        <f t="shared" si="9"/>
        <v>6917277.9978322797</v>
      </c>
      <c r="D71" s="185">
        <f t="shared" si="1"/>
        <v>32857.070489703328</v>
      </c>
      <c r="E71" s="185">
        <f t="shared" si="0"/>
        <v>18781.412832041475</v>
      </c>
      <c r="F71" s="185">
        <f t="shared" si="2"/>
        <v>51638.483321744803</v>
      </c>
      <c r="G71" s="133">
        <f t="shared" si="3"/>
        <v>6898496.5850002384</v>
      </c>
      <c r="L71" s="186">
        <f t="shared" si="10"/>
        <v>46905</v>
      </c>
      <c r="M71" s="139">
        <v>58</v>
      </c>
      <c r="N71" s="146">
        <f t="shared" si="11"/>
        <v>934271.85735715134</v>
      </c>
      <c r="O71" s="187">
        <f t="shared" si="4"/>
        <v>4437.7913224464664</v>
      </c>
      <c r="P71" s="187">
        <f t="shared" si="5"/>
        <v>3215.2830836877897</v>
      </c>
      <c r="Q71" s="187">
        <f t="shared" si="6"/>
        <v>7653.0744061342557</v>
      </c>
      <c r="R71" s="146">
        <f t="shared" si="7"/>
        <v>931056.57427346357</v>
      </c>
    </row>
    <row r="72" spans="1:18" x14ac:dyDescent="0.35">
      <c r="A72" s="131">
        <f t="shared" si="8"/>
        <v>46935</v>
      </c>
      <c r="B72" s="132">
        <v>59</v>
      </c>
      <c r="C72" s="133">
        <f t="shared" si="9"/>
        <v>6898496.5850002384</v>
      </c>
      <c r="D72" s="185">
        <f t="shared" si="1"/>
        <v>32767.858778751128</v>
      </c>
      <c r="E72" s="185">
        <f t="shared" si="0"/>
        <v>18870.624542993672</v>
      </c>
      <c r="F72" s="185">
        <f t="shared" si="2"/>
        <v>51638.483321744803</v>
      </c>
      <c r="G72" s="133">
        <f t="shared" si="3"/>
        <v>6879625.9604572449</v>
      </c>
      <c r="L72" s="186">
        <f t="shared" si="10"/>
        <v>46935</v>
      </c>
      <c r="M72" s="139">
        <v>59</v>
      </c>
      <c r="N72" s="146">
        <f t="shared" si="11"/>
        <v>931056.57427346357</v>
      </c>
      <c r="O72" s="187">
        <f t="shared" si="4"/>
        <v>4422.5187277989489</v>
      </c>
      <c r="P72" s="187">
        <f t="shared" si="5"/>
        <v>3230.5556783353068</v>
      </c>
      <c r="Q72" s="187">
        <f t="shared" si="6"/>
        <v>7653.0744061342557</v>
      </c>
      <c r="R72" s="146">
        <f t="shared" si="7"/>
        <v>927826.01859512832</v>
      </c>
    </row>
    <row r="73" spans="1:18" x14ac:dyDescent="0.35">
      <c r="A73" s="131">
        <f t="shared" si="8"/>
        <v>46966</v>
      </c>
      <c r="B73" s="132">
        <v>60</v>
      </c>
      <c r="C73" s="133">
        <f>G72</f>
        <v>6879625.9604572449</v>
      </c>
      <c r="D73" s="185">
        <f t="shared" si="1"/>
        <v>32678.223312171907</v>
      </c>
      <c r="E73" s="185">
        <f t="shared" si="0"/>
        <v>18960.260009572889</v>
      </c>
      <c r="F73" s="185">
        <f t="shared" si="2"/>
        <v>51638.483321744796</v>
      </c>
      <c r="G73" s="133">
        <f>C73-E73</f>
        <v>6860665.700447672</v>
      </c>
      <c r="L73" s="186">
        <f t="shared" si="10"/>
        <v>46966</v>
      </c>
      <c r="M73" s="139">
        <v>60</v>
      </c>
      <c r="N73" s="146">
        <f>R72</f>
        <v>927826.01859512832</v>
      </c>
      <c r="O73" s="187">
        <f t="shared" si="4"/>
        <v>4407.1735883268566</v>
      </c>
      <c r="P73" s="187">
        <f t="shared" si="5"/>
        <v>3245.9008178073991</v>
      </c>
      <c r="Q73" s="187">
        <f t="shared" si="6"/>
        <v>7653.0744061342557</v>
      </c>
      <c r="R73" s="146">
        <f>N73-P73</f>
        <v>924580.11777732091</v>
      </c>
    </row>
    <row r="74" spans="1:18" x14ac:dyDescent="0.35">
      <c r="A74" s="131">
        <f t="shared" si="8"/>
        <v>46997</v>
      </c>
      <c r="B74" s="132">
        <v>61</v>
      </c>
      <c r="C74" s="133">
        <f t="shared" ref="C74:C134" si="12">G73</f>
        <v>6860665.700447672</v>
      </c>
      <c r="D74" s="185">
        <f t="shared" si="1"/>
        <v>32588.162077126442</v>
      </c>
      <c r="E74" s="185">
        <f t="shared" si="0"/>
        <v>19050.321244618361</v>
      </c>
      <c r="F74" s="185">
        <f t="shared" si="2"/>
        <v>51638.483321744803</v>
      </c>
      <c r="G74" s="133">
        <f t="shared" ref="G74:G134" si="13">C74-E74</f>
        <v>6841615.3792030541</v>
      </c>
      <c r="L74" s="186">
        <f t="shared" si="10"/>
        <v>46997</v>
      </c>
      <c r="M74" s="139">
        <v>61</v>
      </c>
      <c r="N74" s="146">
        <f t="shared" ref="N74:N134" si="14">R73</f>
        <v>924580.11777732091</v>
      </c>
      <c r="O74" s="187">
        <f t="shared" si="4"/>
        <v>4391.755559442272</v>
      </c>
      <c r="P74" s="187">
        <f t="shared" si="5"/>
        <v>3261.3188466919846</v>
      </c>
      <c r="Q74" s="187">
        <f t="shared" si="6"/>
        <v>7653.0744061342566</v>
      </c>
      <c r="R74" s="146">
        <f t="shared" ref="R74:R134" si="15">N74-P74</f>
        <v>921318.79893062892</v>
      </c>
    </row>
    <row r="75" spans="1:18" x14ac:dyDescent="0.35">
      <c r="A75" s="131">
        <f t="shared" si="8"/>
        <v>47027</v>
      </c>
      <c r="B75" s="132">
        <v>62</v>
      </c>
      <c r="C75" s="133">
        <f t="shared" si="12"/>
        <v>6841615.3792030541</v>
      </c>
      <c r="D75" s="185">
        <f t="shared" si="1"/>
        <v>32497.673051214497</v>
      </c>
      <c r="E75" s="185">
        <f t="shared" si="0"/>
        <v>19140.810270530295</v>
      </c>
      <c r="F75" s="185">
        <f t="shared" si="2"/>
        <v>51638.483321744789</v>
      </c>
      <c r="G75" s="133">
        <f t="shared" si="13"/>
        <v>6822474.568932524</v>
      </c>
      <c r="L75" s="186">
        <f t="shared" si="10"/>
        <v>47027</v>
      </c>
      <c r="M75" s="139">
        <v>62</v>
      </c>
      <c r="N75" s="146">
        <f t="shared" si="14"/>
        <v>921318.79893062892</v>
      </c>
      <c r="O75" s="187">
        <f t="shared" si="4"/>
        <v>4376.2642949204846</v>
      </c>
      <c r="P75" s="187">
        <f t="shared" si="5"/>
        <v>3276.8101112137715</v>
      </c>
      <c r="Q75" s="187">
        <f t="shared" si="6"/>
        <v>7653.0744061342557</v>
      </c>
      <c r="R75" s="146">
        <f t="shared" si="15"/>
        <v>918041.9888194151</v>
      </c>
    </row>
    <row r="76" spans="1:18" x14ac:dyDescent="0.35">
      <c r="A76" s="131">
        <f t="shared" si="8"/>
        <v>47058</v>
      </c>
      <c r="B76" s="132">
        <v>63</v>
      </c>
      <c r="C76" s="133">
        <f t="shared" si="12"/>
        <v>6822474.568932524</v>
      </c>
      <c r="D76" s="185">
        <f t="shared" si="1"/>
        <v>32406.754202429478</v>
      </c>
      <c r="E76" s="185">
        <f t="shared" si="0"/>
        <v>19231.729119315318</v>
      </c>
      <c r="F76" s="185">
        <f t="shared" si="2"/>
        <v>51638.483321744796</v>
      </c>
      <c r="G76" s="133">
        <f t="shared" si="13"/>
        <v>6803242.8398132082</v>
      </c>
      <c r="L76" s="186">
        <f t="shared" si="10"/>
        <v>47058</v>
      </c>
      <c r="M76" s="139">
        <v>63</v>
      </c>
      <c r="N76" s="146">
        <f t="shared" si="14"/>
        <v>918041.9888194151</v>
      </c>
      <c r="O76" s="187">
        <f t="shared" si="4"/>
        <v>4360.6994468922185</v>
      </c>
      <c r="P76" s="187">
        <f t="shared" si="5"/>
        <v>3292.3749592420372</v>
      </c>
      <c r="Q76" s="187">
        <f t="shared" si="6"/>
        <v>7653.0744061342557</v>
      </c>
      <c r="R76" s="146">
        <f t="shared" si="15"/>
        <v>914749.61386017303</v>
      </c>
    </row>
    <row r="77" spans="1:18" x14ac:dyDescent="0.35">
      <c r="A77" s="131">
        <f t="shared" si="8"/>
        <v>47088</v>
      </c>
      <c r="B77" s="132">
        <v>64</v>
      </c>
      <c r="C77" s="133">
        <f t="shared" si="12"/>
        <v>6803242.8398132082</v>
      </c>
      <c r="D77" s="185">
        <f t="shared" si="1"/>
        <v>32315.403489112734</v>
      </c>
      <c r="E77" s="185">
        <f t="shared" si="0"/>
        <v>19323.079832632066</v>
      </c>
      <c r="F77" s="185">
        <f t="shared" si="2"/>
        <v>51638.483321744803</v>
      </c>
      <c r="G77" s="133">
        <f t="shared" si="13"/>
        <v>6783919.7599805761</v>
      </c>
      <c r="L77" s="186">
        <f t="shared" si="10"/>
        <v>47088</v>
      </c>
      <c r="M77" s="139">
        <v>64</v>
      </c>
      <c r="N77" s="146">
        <f t="shared" si="14"/>
        <v>914749.61386017303</v>
      </c>
      <c r="O77" s="187">
        <f t="shared" si="4"/>
        <v>4345.0606658358192</v>
      </c>
      <c r="P77" s="187">
        <f t="shared" si="5"/>
        <v>3308.0137402984369</v>
      </c>
      <c r="Q77" s="187">
        <f t="shared" si="6"/>
        <v>7653.0744061342557</v>
      </c>
      <c r="R77" s="146">
        <f t="shared" si="15"/>
        <v>911441.60011987458</v>
      </c>
    </row>
    <row r="78" spans="1:18" x14ac:dyDescent="0.35">
      <c r="A78" s="131">
        <f t="shared" si="8"/>
        <v>47119</v>
      </c>
      <c r="B78" s="132">
        <v>65</v>
      </c>
      <c r="C78" s="133">
        <f t="shared" si="12"/>
        <v>6783919.7599805761</v>
      </c>
      <c r="D78" s="185">
        <f t="shared" si="1"/>
        <v>32223.618859907732</v>
      </c>
      <c r="E78" s="185">
        <f t="shared" ref="E78:E134" si="16">PPMT($E$10/12,B78,$E$7,-$E$8,$E$9,0)</f>
        <v>19414.864461837067</v>
      </c>
      <c r="F78" s="185">
        <f t="shared" si="2"/>
        <v>51638.483321744803</v>
      </c>
      <c r="G78" s="133">
        <f t="shared" si="13"/>
        <v>6764504.8955187388</v>
      </c>
      <c r="L78" s="186">
        <f t="shared" si="10"/>
        <v>47119</v>
      </c>
      <c r="M78" s="139">
        <v>65</v>
      </c>
      <c r="N78" s="146">
        <f t="shared" si="14"/>
        <v>911441.60011987458</v>
      </c>
      <c r="O78" s="187">
        <f t="shared" si="4"/>
        <v>4329.3476005694019</v>
      </c>
      <c r="P78" s="187">
        <f t="shared" si="5"/>
        <v>3323.7268055648547</v>
      </c>
      <c r="Q78" s="187">
        <f t="shared" si="6"/>
        <v>7653.0744061342566</v>
      </c>
      <c r="R78" s="146">
        <f t="shared" si="15"/>
        <v>908117.87331430975</v>
      </c>
    </row>
    <row r="79" spans="1:18" x14ac:dyDescent="0.35">
      <c r="A79" s="131">
        <f t="shared" si="8"/>
        <v>47150</v>
      </c>
      <c r="B79" s="132">
        <v>66</v>
      </c>
      <c r="C79" s="133">
        <f t="shared" si="12"/>
        <v>6764504.8955187388</v>
      </c>
      <c r="D79" s="185">
        <f t="shared" ref="D79:D134" si="17">IPMT($E$10/12,B79,$E$7,-$E$8,$E$9)</f>
        <v>32131.398253714004</v>
      </c>
      <c r="E79" s="185">
        <f t="shared" si="16"/>
        <v>19507.085068030792</v>
      </c>
      <c r="F79" s="185">
        <f t="shared" ref="F79:F134" si="18">SUM(D79:E79)</f>
        <v>51638.483321744796</v>
      </c>
      <c r="G79" s="133">
        <f t="shared" si="13"/>
        <v>6744997.8104507076</v>
      </c>
      <c r="L79" s="186">
        <f t="shared" si="10"/>
        <v>47150</v>
      </c>
      <c r="M79" s="139">
        <v>66</v>
      </c>
      <c r="N79" s="146">
        <f t="shared" si="14"/>
        <v>908117.87331430975</v>
      </c>
      <c r="O79" s="187">
        <f t="shared" ref="O79:O134" si="19">IPMT($P$10/12,M79,$P$7,-$P$8,$P$9)</f>
        <v>4313.5598982429683</v>
      </c>
      <c r="P79" s="187">
        <f t="shared" ref="P79:P134" si="20">PPMT($P$10/12,M79,$P$7,-$P$8,$P$9)</f>
        <v>3339.5145078912869</v>
      </c>
      <c r="Q79" s="187">
        <f t="shared" ref="Q79:Q134" si="21">SUM(O79:P79)</f>
        <v>7653.0744061342557</v>
      </c>
      <c r="R79" s="146">
        <f t="shared" si="15"/>
        <v>904778.35880641849</v>
      </c>
    </row>
    <row r="80" spans="1:18" x14ac:dyDescent="0.35">
      <c r="A80" s="131">
        <f t="shared" si="8"/>
        <v>47178</v>
      </c>
      <c r="B80" s="132">
        <v>67</v>
      </c>
      <c r="C80" s="133">
        <f t="shared" si="12"/>
        <v>6744997.8104507076</v>
      </c>
      <c r="D80" s="185">
        <f t="shared" si="17"/>
        <v>32038.739599640856</v>
      </c>
      <c r="E80" s="185">
        <f t="shared" si="16"/>
        <v>19599.74372210394</v>
      </c>
      <c r="F80" s="185">
        <f t="shared" si="18"/>
        <v>51638.483321744796</v>
      </c>
      <c r="G80" s="133">
        <f t="shared" si="13"/>
        <v>6725398.066728604</v>
      </c>
      <c r="L80" s="186">
        <f t="shared" si="10"/>
        <v>47178</v>
      </c>
      <c r="M80" s="139">
        <v>67</v>
      </c>
      <c r="N80" s="146">
        <f t="shared" si="14"/>
        <v>904778.35880641849</v>
      </c>
      <c r="O80" s="187">
        <f t="shared" si="19"/>
        <v>4297.697204330485</v>
      </c>
      <c r="P80" s="187">
        <f t="shared" si="20"/>
        <v>3355.3772018037707</v>
      </c>
      <c r="Q80" s="187">
        <f t="shared" si="21"/>
        <v>7653.0744061342557</v>
      </c>
      <c r="R80" s="146">
        <f t="shared" si="15"/>
        <v>901422.98160461476</v>
      </c>
    </row>
    <row r="81" spans="1:18" x14ac:dyDescent="0.35">
      <c r="A81" s="131">
        <f t="shared" ref="A81:A134" si="22">EDATE(A80,1)</f>
        <v>47209</v>
      </c>
      <c r="B81" s="132">
        <v>68</v>
      </c>
      <c r="C81" s="133">
        <f t="shared" si="12"/>
        <v>6725398.066728604</v>
      </c>
      <c r="D81" s="185">
        <f t="shared" si="17"/>
        <v>31945.640816960862</v>
      </c>
      <c r="E81" s="185">
        <f t="shared" si="16"/>
        <v>19692.842504783934</v>
      </c>
      <c r="F81" s="185">
        <f t="shared" si="18"/>
        <v>51638.483321744796</v>
      </c>
      <c r="G81" s="133">
        <f t="shared" si="13"/>
        <v>6705705.2242238205</v>
      </c>
      <c r="L81" s="186">
        <f t="shared" ref="L81:L134" si="23">EDATE(L80,1)</f>
        <v>47209</v>
      </c>
      <c r="M81" s="139">
        <v>68</v>
      </c>
      <c r="N81" s="146">
        <f t="shared" si="14"/>
        <v>901422.98160461476</v>
      </c>
      <c r="O81" s="187">
        <f t="shared" si="19"/>
        <v>4281.7591626219173</v>
      </c>
      <c r="P81" s="187">
        <f t="shared" si="20"/>
        <v>3371.3152435123388</v>
      </c>
      <c r="Q81" s="187">
        <f t="shared" si="21"/>
        <v>7653.0744061342557</v>
      </c>
      <c r="R81" s="146">
        <f t="shared" si="15"/>
        <v>898051.66636110237</v>
      </c>
    </row>
    <row r="82" spans="1:18" x14ac:dyDescent="0.35">
      <c r="A82" s="131">
        <f t="shared" si="22"/>
        <v>47239</v>
      </c>
      <c r="B82" s="132">
        <v>69</v>
      </c>
      <c r="C82" s="133">
        <f t="shared" si="12"/>
        <v>6705705.2242238205</v>
      </c>
      <c r="D82" s="185">
        <f t="shared" si="17"/>
        <v>31852.099815063142</v>
      </c>
      <c r="E82" s="185">
        <f t="shared" si="16"/>
        <v>19786.383506681657</v>
      </c>
      <c r="F82" s="185">
        <f t="shared" si="18"/>
        <v>51638.483321744803</v>
      </c>
      <c r="G82" s="133">
        <f t="shared" si="13"/>
        <v>6685918.8407171387</v>
      </c>
      <c r="L82" s="186">
        <f t="shared" si="23"/>
        <v>47239</v>
      </c>
      <c r="M82" s="139">
        <v>69</v>
      </c>
      <c r="N82" s="146">
        <f t="shared" si="14"/>
        <v>898051.66636110237</v>
      </c>
      <c r="O82" s="187">
        <f t="shared" si="19"/>
        <v>4265.7454152152332</v>
      </c>
      <c r="P82" s="187">
        <f t="shared" si="20"/>
        <v>3387.3289909190225</v>
      </c>
      <c r="Q82" s="187">
        <f t="shared" si="21"/>
        <v>7653.0744061342557</v>
      </c>
      <c r="R82" s="146">
        <f t="shared" si="15"/>
        <v>894664.33737018332</v>
      </c>
    </row>
    <row r="83" spans="1:18" x14ac:dyDescent="0.35">
      <c r="A83" s="131">
        <f t="shared" si="22"/>
        <v>47270</v>
      </c>
      <c r="B83" s="132">
        <v>70</v>
      </c>
      <c r="C83" s="133">
        <f t="shared" si="12"/>
        <v>6685918.8407171387</v>
      </c>
      <c r="D83" s="185">
        <f t="shared" si="17"/>
        <v>31758.114493406403</v>
      </c>
      <c r="E83" s="185">
        <f t="shared" si="16"/>
        <v>19880.368828338396</v>
      </c>
      <c r="F83" s="185">
        <f t="shared" si="18"/>
        <v>51638.483321744803</v>
      </c>
      <c r="G83" s="133">
        <f t="shared" si="13"/>
        <v>6666038.4718888002</v>
      </c>
      <c r="L83" s="186">
        <f t="shared" si="23"/>
        <v>47270</v>
      </c>
      <c r="M83" s="139">
        <v>70</v>
      </c>
      <c r="N83" s="146">
        <f t="shared" si="14"/>
        <v>894664.33737018332</v>
      </c>
      <c r="O83" s="187">
        <f t="shared" si="19"/>
        <v>4249.6556025083682</v>
      </c>
      <c r="P83" s="187">
        <f t="shared" si="20"/>
        <v>3403.4188036258879</v>
      </c>
      <c r="Q83" s="187">
        <f t="shared" si="21"/>
        <v>7653.0744061342557</v>
      </c>
      <c r="R83" s="146">
        <f t="shared" si="15"/>
        <v>891260.91856655746</v>
      </c>
    </row>
    <row r="84" spans="1:18" x14ac:dyDescent="0.35">
      <c r="A84" s="131">
        <f t="shared" si="22"/>
        <v>47300</v>
      </c>
      <c r="B84" s="132">
        <v>71</v>
      </c>
      <c r="C84" s="133">
        <f t="shared" si="12"/>
        <v>6666038.4718888002</v>
      </c>
      <c r="D84" s="185">
        <f t="shared" si="17"/>
        <v>31663.682741471799</v>
      </c>
      <c r="E84" s="185">
        <f t="shared" si="16"/>
        <v>19974.800580273</v>
      </c>
      <c r="F84" s="185">
        <f t="shared" si="18"/>
        <v>51638.483321744803</v>
      </c>
      <c r="G84" s="133">
        <f t="shared" si="13"/>
        <v>6646063.6713085268</v>
      </c>
      <c r="L84" s="186">
        <f t="shared" si="23"/>
        <v>47300</v>
      </c>
      <c r="M84" s="139">
        <v>71</v>
      </c>
      <c r="N84" s="146">
        <f t="shared" si="14"/>
        <v>891260.91856655746</v>
      </c>
      <c r="O84" s="187">
        <f t="shared" si="19"/>
        <v>4233.4893631911464</v>
      </c>
      <c r="P84" s="187">
        <f t="shared" si="20"/>
        <v>3419.5850429431107</v>
      </c>
      <c r="Q84" s="187">
        <f t="shared" si="21"/>
        <v>7653.0744061342575</v>
      </c>
      <c r="R84" s="146">
        <f t="shared" si="15"/>
        <v>887841.33352361433</v>
      </c>
    </row>
    <row r="85" spans="1:18" x14ac:dyDescent="0.35">
      <c r="A85" s="131">
        <f t="shared" si="22"/>
        <v>47331</v>
      </c>
      <c r="B85" s="132">
        <v>72</v>
      </c>
      <c r="C85" s="133">
        <f t="shared" si="12"/>
        <v>6646063.6713085268</v>
      </c>
      <c r="D85" s="185">
        <f t="shared" si="17"/>
        <v>31568.802438715498</v>
      </c>
      <c r="E85" s="185">
        <f t="shared" si="16"/>
        <v>20069.680883029301</v>
      </c>
      <c r="F85" s="185">
        <f t="shared" si="18"/>
        <v>51638.483321744803</v>
      </c>
      <c r="G85" s="133">
        <f t="shared" si="13"/>
        <v>6625993.9904254973</v>
      </c>
      <c r="L85" s="186">
        <f t="shared" si="23"/>
        <v>47331</v>
      </c>
      <c r="M85" s="139">
        <v>72</v>
      </c>
      <c r="N85" s="146">
        <f t="shared" si="14"/>
        <v>887841.33352361433</v>
      </c>
      <c r="O85" s="187">
        <f t="shared" si="19"/>
        <v>4217.2463342371648</v>
      </c>
      <c r="P85" s="187">
        <f t="shared" si="20"/>
        <v>3435.8280718970905</v>
      </c>
      <c r="Q85" s="187">
        <f t="shared" si="21"/>
        <v>7653.0744061342557</v>
      </c>
      <c r="R85" s="146">
        <f t="shared" si="15"/>
        <v>884405.5054517173</v>
      </c>
    </row>
    <row r="86" spans="1:18" x14ac:dyDescent="0.35">
      <c r="A86" s="131">
        <f t="shared" si="22"/>
        <v>47362</v>
      </c>
      <c r="B86" s="132">
        <v>73</v>
      </c>
      <c r="C86" s="133">
        <f t="shared" si="12"/>
        <v>6625993.9904254973</v>
      </c>
      <c r="D86" s="185">
        <f t="shared" si="17"/>
        <v>31473.47145452111</v>
      </c>
      <c r="E86" s="185">
        <f t="shared" si="16"/>
        <v>20165.011867223686</v>
      </c>
      <c r="F86" s="185">
        <f t="shared" si="18"/>
        <v>51638.483321744796</v>
      </c>
      <c r="G86" s="133">
        <f t="shared" si="13"/>
        <v>6605828.978558274</v>
      </c>
      <c r="L86" s="186">
        <f t="shared" si="23"/>
        <v>47362</v>
      </c>
      <c r="M86" s="139">
        <v>73</v>
      </c>
      <c r="N86" s="146">
        <f t="shared" si="14"/>
        <v>884405.5054517173</v>
      </c>
      <c r="O86" s="187">
        <f t="shared" si="19"/>
        <v>4200.9261508956542</v>
      </c>
      <c r="P86" s="187">
        <f t="shared" si="20"/>
        <v>3452.1482552386015</v>
      </c>
      <c r="Q86" s="187">
        <f t="shared" si="21"/>
        <v>7653.0744061342557</v>
      </c>
      <c r="R86" s="146">
        <f t="shared" si="15"/>
        <v>880953.35719647864</v>
      </c>
    </row>
    <row r="87" spans="1:18" x14ac:dyDescent="0.35">
      <c r="A87" s="131">
        <f t="shared" si="22"/>
        <v>47392</v>
      </c>
      <c r="B87" s="132">
        <v>74</v>
      </c>
      <c r="C87" s="133">
        <f t="shared" si="12"/>
        <v>6605828.978558274</v>
      </c>
      <c r="D87" s="185">
        <f t="shared" si="17"/>
        <v>31377.687648151797</v>
      </c>
      <c r="E87" s="185">
        <f t="shared" si="16"/>
        <v>20260.795673593002</v>
      </c>
      <c r="F87" s="185">
        <f t="shared" si="18"/>
        <v>51638.483321744803</v>
      </c>
      <c r="G87" s="133">
        <f t="shared" si="13"/>
        <v>6585568.182884681</v>
      </c>
      <c r="L87" s="186">
        <f t="shared" si="23"/>
        <v>47392</v>
      </c>
      <c r="M87" s="139">
        <v>74</v>
      </c>
      <c r="N87" s="146">
        <f t="shared" si="14"/>
        <v>880953.35719647864</v>
      </c>
      <c r="O87" s="187">
        <f t="shared" si="19"/>
        <v>4184.5284466832709</v>
      </c>
      <c r="P87" s="187">
        <f t="shared" si="20"/>
        <v>3468.5459594509848</v>
      </c>
      <c r="Q87" s="187">
        <f t="shared" si="21"/>
        <v>7653.0744061342557</v>
      </c>
      <c r="R87" s="146">
        <f t="shared" si="15"/>
        <v>877484.81123702764</v>
      </c>
    </row>
    <row r="88" spans="1:18" x14ac:dyDescent="0.35">
      <c r="A88" s="131">
        <f t="shared" si="22"/>
        <v>47423</v>
      </c>
      <c r="B88" s="132">
        <v>75</v>
      </c>
      <c r="C88" s="133">
        <f t="shared" si="12"/>
        <v>6585568.182884681</v>
      </c>
      <c r="D88" s="185">
        <f t="shared" si="17"/>
        <v>31281.448868702235</v>
      </c>
      <c r="E88" s="185">
        <f t="shared" si="16"/>
        <v>20357.034453042568</v>
      </c>
      <c r="F88" s="185">
        <f t="shared" si="18"/>
        <v>51638.483321744803</v>
      </c>
      <c r="G88" s="133">
        <f t="shared" si="13"/>
        <v>6565211.1484316383</v>
      </c>
      <c r="L88" s="186">
        <f t="shared" si="23"/>
        <v>47423</v>
      </c>
      <c r="M88" s="139">
        <v>75</v>
      </c>
      <c r="N88" s="146">
        <f t="shared" si="14"/>
        <v>877484.81123702764</v>
      </c>
      <c r="O88" s="187">
        <f t="shared" si="19"/>
        <v>4168.0528533758797</v>
      </c>
      <c r="P88" s="187">
        <f t="shared" si="20"/>
        <v>3485.0215527583769</v>
      </c>
      <c r="Q88" s="187">
        <f t="shared" si="21"/>
        <v>7653.0744061342566</v>
      </c>
      <c r="R88" s="146">
        <f t="shared" si="15"/>
        <v>873999.78968426923</v>
      </c>
    </row>
    <row r="89" spans="1:18" x14ac:dyDescent="0.35">
      <c r="A89" s="131">
        <f t="shared" si="22"/>
        <v>47453</v>
      </c>
      <c r="B89" s="132">
        <v>76</v>
      </c>
      <c r="C89" s="133">
        <f t="shared" si="12"/>
        <v>6565211.1484316383</v>
      </c>
      <c r="D89" s="185">
        <f t="shared" si="17"/>
        <v>31184.752955050277</v>
      </c>
      <c r="E89" s="185">
        <f t="shared" si="16"/>
        <v>20453.730366694523</v>
      </c>
      <c r="F89" s="185">
        <f t="shared" si="18"/>
        <v>51638.483321744803</v>
      </c>
      <c r="G89" s="133">
        <f t="shared" si="13"/>
        <v>6544757.4180649435</v>
      </c>
      <c r="L89" s="186">
        <f t="shared" si="23"/>
        <v>47453</v>
      </c>
      <c r="M89" s="139">
        <v>76</v>
      </c>
      <c r="N89" s="146">
        <f t="shared" si="14"/>
        <v>873999.78968426923</v>
      </c>
      <c r="O89" s="187">
        <f t="shared" si="19"/>
        <v>4151.4990010002757</v>
      </c>
      <c r="P89" s="187">
        <f t="shared" si="20"/>
        <v>3501.57540513398</v>
      </c>
      <c r="Q89" s="187">
        <f t="shared" si="21"/>
        <v>7653.0744061342557</v>
      </c>
      <c r="R89" s="146">
        <f t="shared" si="15"/>
        <v>870498.21427913522</v>
      </c>
    </row>
    <row r="90" spans="1:18" x14ac:dyDescent="0.35">
      <c r="A90" s="131">
        <f t="shared" si="22"/>
        <v>47484</v>
      </c>
      <c r="B90" s="132">
        <v>77</v>
      </c>
      <c r="C90" s="133">
        <f t="shared" si="12"/>
        <v>6544757.4180649435</v>
      </c>
      <c r="D90" s="185">
        <f t="shared" si="17"/>
        <v>31087.597735808478</v>
      </c>
      <c r="E90" s="185">
        <f t="shared" si="16"/>
        <v>20550.885585936321</v>
      </c>
      <c r="F90" s="185">
        <f t="shared" si="18"/>
        <v>51638.483321744803</v>
      </c>
      <c r="G90" s="133">
        <f t="shared" si="13"/>
        <v>6524206.5324790068</v>
      </c>
      <c r="L90" s="186">
        <f t="shared" si="23"/>
        <v>47484</v>
      </c>
      <c r="M90" s="139">
        <v>77</v>
      </c>
      <c r="N90" s="146">
        <f t="shared" si="14"/>
        <v>870498.21427913522</v>
      </c>
      <c r="O90" s="187">
        <f t="shared" si="19"/>
        <v>4134.8665178258898</v>
      </c>
      <c r="P90" s="187">
        <f t="shared" si="20"/>
        <v>3518.2078883083659</v>
      </c>
      <c r="Q90" s="187">
        <f t="shared" si="21"/>
        <v>7653.0744061342557</v>
      </c>
      <c r="R90" s="146">
        <f t="shared" si="15"/>
        <v>866980.00639082689</v>
      </c>
    </row>
    <row r="91" spans="1:18" x14ac:dyDescent="0.35">
      <c r="A91" s="131">
        <f t="shared" si="22"/>
        <v>47515</v>
      </c>
      <c r="B91" s="132">
        <v>78</v>
      </c>
      <c r="C91" s="133">
        <f t="shared" si="12"/>
        <v>6524206.5324790068</v>
      </c>
      <c r="D91" s="185">
        <f t="shared" si="17"/>
        <v>30989.981029275281</v>
      </c>
      <c r="E91" s="185">
        <f t="shared" si="16"/>
        <v>20648.502292469515</v>
      </c>
      <c r="F91" s="185">
        <f t="shared" si="18"/>
        <v>51638.483321744796</v>
      </c>
      <c r="G91" s="133">
        <f t="shared" si="13"/>
        <v>6503558.0301865377</v>
      </c>
      <c r="L91" s="186">
        <f t="shared" si="23"/>
        <v>47515</v>
      </c>
      <c r="M91" s="139">
        <v>78</v>
      </c>
      <c r="N91" s="146">
        <f t="shared" si="14"/>
        <v>866980.00639082689</v>
      </c>
      <c r="O91" s="187">
        <f t="shared" si="19"/>
        <v>4118.1550303564254</v>
      </c>
      <c r="P91" s="187">
        <f t="shared" si="20"/>
        <v>3534.9193757778303</v>
      </c>
      <c r="Q91" s="187">
        <f t="shared" si="21"/>
        <v>7653.0744061342557</v>
      </c>
      <c r="R91" s="146">
        <f t="shared" si="15"/>
        <v>863445.08701504907</v>
      </c>
    </row>
    <row r="92" spans="1:18" x14ac:dyDescent="0.35">
      <c r="A92" s="131">
        <f t="shared" si="22"/>
        <v>47543</v>
      </c>
      <c r="B92" s="132">
        <v>79</v>
      </c>
      <c r="C92" s="133">
        <f t="shared" si="12"/>
        <v>6503558.0301865377</v>
      </c>
      <c r="D92" s="185">
        <f t="shared" si="17"/>
        <v>30891.900643386052</v>
      </c>
      <c r="E92" s="185">
        <f t="shared" si="16"/>
        <v>20746.582678358744</v>
      </c>
      <c r="F92" s="185">
        <f t="shared" si="18"/>
        <v>51638.483321744796</v>
      </c>
      <c r="G92" s="133">
        <f t="shared" si="13"/>
        <v>6482811.4475081787</v>
      </c>
      <c r="L92" s="186">
        <f t="shared" si="23"/>
        <v>47543</v>
      </c>
      <c r="M92" s="139">
        <v>79</v>
      </c>
      <c r="N92" s="146">
        <f t="shared" si="14"/>
        <v>863445.08701504907</v>
      </c>
      <c r="O92" s="187">
        <f t="shared" si="19"/>
        <v>4101.3641633214811</v>
      </c>
      <c r="P92" s="187">
        <f t="shared" si="20"/>
        <v>3551.710242812775</v>
      </c>
      <c r="Q92" s="187">
        <f t="shared" si="21"/>
        <v>7653.0744061342557</v>
      </c>
      <c r="R92" s="146">
        <f t="shared" si="15"/>
        <v>859893.37677223631</v>
      </c>
    </row>
    <row r="93" spans="1:18" x14ac:dyDescent="0.35">
      <c r="A93" s="131">
        <f t="shared" si="22"/>
        <v>47574</v>
      </c>
      <c r="B93" s="132">
        <v>80</v>
      </c>
      <c r="C93" s="133">
        <f t="shared" si="12"/>
        <v>6482811.4475081787</v>
      </c>
      <c r="D93" s="185">
        <f t="shared" si="17"/>
        <v>30793.354375663846</v>
      </c>
      <c r="E93" s="185">
        <f t="shared" si="16"/>
        <v>20845.128946080949</v>
      </c>
      <c r="F93" s="185">
        <f t="shared" si="18"/>
        <v>51638.483321744796</v>
      </c>
      <c r="G93" s="133">
        <f t="shared" si="13"/>
        <v>6461966.3185620978</v>
      </c>
      <c r="L93" s="186">
        <f t="shared" si="23"/>
        <v>47574</v>
      </c>
      <c r="M93" s="139">
        <v>80</v>
      </c>
      <c r="N93" s="146">
        <f t="shared" si="14"/>
        <v>859893.37677223631</v>
      </c>
      <c r="O93" s="187">
        <f t="shared" si="19"/>
        <v>4084.4935396681194</v>
      </c>
      <c r="P93" s="187">
        <f t="shared" si="20"/>
        <v>3568.5808664661363</v>
      </c>
      <c r="Q93" s="187">
        <f t="shared" si="21"/>
        <v>7653.0744061342557</v>
      </c>
      <c r="R93" s="146">
        <f t="shared" si="15"/>
        <v>856324.79590577015</v>
      </c>
    </row>
    <row r="94" spans="1:18" x14ac:dyDescent="0.35">
      <c r="A94" s="131">
        <f t="shared" si="22"/>
        <v>47604</v>
      </c>
      <c r="B94" s="132">
        <v>81</v>
      </c>
      <c r="C94" s="133">
        <f t="shared" si="12"/>
        <v>6461966.3185620978</v>
      </c>
      <c r="D94" s="185">
        <f t="shared" si="17"/>
        <v>30694.340013169964</v>
      </c>
      <c r="E94" s="185">
        <f t="shared" si="16"/>
        <v>20944.143308574832</v>
      </c>
      <c r="F94" s="185">
        <f t="shared" si="18"/>
        <v>51638.483321744796</v>
      </c>
      <c r="G94" s="133">
        <f t="shared" si="13"/>
        <v>6441022.1752535226</v>
      </c>
      <c r="L94" s="186">
        <f t="shared" si="23"/>
        <v>47604</v>
      </c>
      <c r="M94" s="139">
        <v>81</v>
      </c>
      <c r="N94" s="146">
        <f t="shared" si="14"/>
        <v>856324.79590577015</v>
      </c>
      <c r="O94" s="187">
        <f t="shared" si="19"/>
        <v>4067.5427805524059</v>
      </c>
      <c r="P94" s="187">
        <f t="shared" si="20"/>
        <v>3585.5316255818498</v>
      </c>
      <c r="Q94" s="187">
        <f t="shared" si="21"/>
        <v>7653.0744061342557</v>
      </c>
      <c r="R94" s="146">
        <f t="shared" si="15"/>
        <v>852739.26428018825</v>
      </c>
    </row>
    <row r="95" spans="1:18" x14ac:dyDescent="0.35">
      <c r="A95" s="131">
        <f t="shared" si="22"/>
        <v>47635</v>
      </c>
      <c r="B95" s="132">
        <v>82</v>
      </c>
      <c r="C95" s="133">
        <f t="shared" si="12"/>
        <v>6441022.1752535226</v>
      </c>
      <c r="D95" s="185">
        <f t="shared" si="17"/>
        <v>30594.85533245423</v>
      </c>
      <c r="E95" s="185">
        <f t="shared" si="16"/>
        <v>21043.627989290566</v>
      </c>
      <c r="F95" s="185">
        <f t="shared" si="18"/>
        <v>51638.483321744796</v>
      </c>
      <c r="G95" s="133">
        <f t="shared" si="13"/>
        <v>6419978.5472642323</v>
      </c>
      <c r="L95" s="186">
        <f t="shared" si="23"/>
        <v>47635</v>
      </c>
      <c r="M95" s="139">
        <v>82</v>
      </c>
      <c r="N95" s="146">
        <f t="shared" si="14"/>
        <v>852739.26428018825</v>
      </c>
      <c r="O95" s="187">
        <f t="shared" si="19"/>
        <v>4050.5115053308919</v>
      </c>
      <c r="P95" s="187">
        <f t="shared" si="20"/>
        <v>3602.5629008033638</v>
      </c>
      <c r="Q95" s="187">
        <f t="shared" si="21"/>
        <v>7653.0744061342557</v>
      </c>
      <c r="R95" s="146">
        <f t="shared" si="15"/>
        <v>849136.70137938485</v>
      </c>
    </row>
    <row r="96" spans="1:18" x14ac:dyDescent="0.35">
      <c r="A96" s="131">
        <f t="shared" si="22"/>
        <v>47665</v>
      </c>
      <c r="B96" s="132">
        <v>83</v>
      </c>
      <c r="C96" s="133">
        <f t="shared" si="12"/>
        <v>6419978.5472642323</v>
      </c>
      <c r="D96" s="185">
        <f t="shared" si="17"/>
        <v>30494.898099505102</v>
      </c>
      <c r="E96" s="185">
        <f t="shared" si="16"/>
        <v>21143.585222239693</v>
      </c>
      <c r="F96" s="185">
        <f t="shared" si="18"/>
        <v>51638.483321744796</v>
      </c>
      <c r="G96" s="133">
        <f t="shared" si="13"/>
        <v>6398834.9620419927</v>
      </c>
      <c r="L96" s="186">
        <f t="shared" si="23"/>
        <v>47665</v>
      </c>
      <c r="M96" s="139">
        <v>83</v>
      </c>
      <c r="N96" s="146">
        <f t="shared" si="14"/>
        <v>849136.70137938485</v>
      </c>
      <c r="O96" s="187">
        <f t="shared" si="19"/>
        <v>4033.3993315520761</v>
      </c>
      <c r="P96" s="187">
        <f t="shared" si="20"/>
        <v>3619.6750745821796</v>
      </c>
      <c r="Q96" s="187">
        <f t="shared" si="21"/>
        <v>7653.0744061342557</v>
      </c>
      <c r="R96" s="146">
        <f t="shared" si="15"/>
        <v>845517.02630480262</v>
      </c>
    </row>
    <row r="97" spans="1:18" x14ac:dyDescent="0.35">
      <c r="A97" s="131">
        <f t="shared" si="22"/>
        <v>47696</v>
      </c>
      <c r="B97" s="132">
        <v>84</v>
      </c>
      <c r="C97" s="133">
        <f t="shared" si="12"/>
        <v>6398834.9620419927</v>
      </c>
      <c r="D97" s="185">
        <f t="shared" si="17"/>
        <v>30394.466069699465</v>
      </c>
      <c r="E97" s="185">
        <f t="shared" si="16"/>
        <v>21244.017252045334</v>
      </c>
      <c r="F97" s="185">
        <f t="shared" si="18"/>
        <v>51638.483321744803</v>
      </c>
      <c r="G97" s="133">
        <f t="shared" si="13"/>
        <v>6377590.944789947</v>
      </c>
      <c r="L97" s="186">
        <f t="shared" si="23"/>
        <v>47696</v>
      </c>
      <c r="M97" s="139">
        <v>84</v>
      </c>
      <c r="N97" s="146">
        <f t="shared" si="14"/>
        <v>845517.02630480262</v>
      </c>
      <c r="O97" s="187">
        <f t="shared" si="19"/>
        <v>4016.2058749478115</v>
      </c>
      <c r="P97" s="187">
        <f t="shared" si="20"/>
        <v>3636.8685311864451</v>
      </c>
      <c r="Q97" s="187">
        <f t="shared" si="21"/>
        <v>7653.0744061342566</v>
      </c>
      <c r="R97" s="146">
        <f t="shared" si="15"/>
        <v>841880.15777361614</v>
      </c>
    </row>
    <row r="98" spans="1:18" x14ac:dyDescent="0.35">
      <c r="A98" s="131">
        <f t="shared" si="22"/>
        <v>47727</v>
      </c>
      <c r="B98" s="132">
        <v>85</v>
      </c>
      <c r="C98" s="133">
        <f t="shared" si="12"/>
        <v>6377590.944789947</v>
      </c>
      <c r="D98" s="185">
        <f t="shared" si="17"/>
        <v>30293.556987752243</v>
      </c>
      <c r="E98" s="185">
        <f t="shared" si="16"/>
        <v>21344.926333992549</v>
      </c>
      <c r="F98" s="185">
        <f t="shared" si="18"/>
        <v>51638.483321744789</v>
      </c>
      <c r="G98" s="133">
        <f t="shared" si="13"/>
        <v>6356246.0184559543</v>
      </c>
      <c r="L98" s="186">
        <f t="shared" si="23"/>
        <v>47727</v>
      </c>
      <c r="M98" s="139">
        <v>85</v>
      </c>
      <c r="N98" s="146">
        <f t="shared" si="14"/>
        <v>841880.15777361614</v>
      </c>
      <c r="O98" s="187">
        <f t="shared" si="19"/>
        <v>3998.9307494246746</v>
      </c>
      <c r="P98" s="187">
        <f t="shared" si="20"/>
        <v>3654.1436567095811</v>
      </c>
      <c r="Q98" s="187">
        <f t="shared" si="21"/>
        <v>7653.0744061342557</v>
      </c>
      <c r="R98" s="146">
        <f t="shared" si="15"/>
        <v>838226.01411690656</v>
      </c>
    </row>
    <row r="99" spans="1:18" x14ac:dyDescent="0.35">
      <c r="A99" s="131">
        <f t="shared" si="22"/>
        <v>47757</v>
      </c>
      <c r="B99" s="132">
        <v>86</v>
      </c>
      <c r="C99" s="133">
        <f t="shared" si="12"/>
        <v>6356246.0184559543</v>
      </c>
      <c r="D99" s="185">
        <f t="shared" si="17"/>
        <v>30192.168587665783</v>
      </c>
      <c r="E99" s="185">
        <f t="shared" si="16"/>
        <v>21446.314734079009</v>
      </c>
      <c r="F99" s="185">
        <f t="shared" si="18"/>
        <v>51638.483321744789</v>
      </c>
      <c r="G99" s="133">
        <f t="shared" si="13"/>
        <v>6334799.7037218753</v>
      </c>
      <c r="L99" s="186">
        <f t="shared" si="23"/>
        <v>47757</v>
      </c>
      <c r="M99" s="139">
        <v>86</v>
      </c>
      <c r="N99" s="146">
        <f t="shared" si="14"/>
        <v>838226.01411690656</v>
      </c>
      <c r="O99" s="187">
        <f t="shared" si="19"/>
        <v>3981.5735670553045</v>
      </c>
      <c r="P99" s="187">
        <f t="shared" si="20"/>
        <v>3671.5008390789512</v>
      </c>
      <c r="Q99" s="187">
        <f t="shared" si="21"/>
        <v>7653.0744061342557</v>
      </c>
      <c r="R99" s="146">
        <f t="shared" si="15"/>
        <v>834554.51327782765</v>
      </c>
    </row>
    <row r="100" spans="1:18" x14ac:dyDescent="0.35">
      <c r="A100" s="131">
        <f t="shared" si="22"/>
        <v>47788</v>
      </c>
      <c r="B100" s="132">
        <v>87</v>
      </c>
      <c r="C100" s="133">
        <f t="shared" si="12"/>
        <v>6334799.7037218753</v>
      </c>
      <c r="D100" s="185">
        <f t="shared" si="17"/>
        <v>30090.298592678912</v>
      </c>
      <c r="E100" s="185">
        <f t="shared" si="16"/>
        <v>21548.184729065884</v>
      </c>
      <c r="F100" s="185">
        <f t="shared" si="18"/>
        <v>51638.483321744796</v>
      </c>
      <c r="G100" s="133">
        <f t="shared" si="13"/>
        <v>6313251.5189928096</v>
      </c>
      <c r="L100" s="186">
        <f t="shared" si="23"/>
        <v>47788</v>
      </c>
      <c r="M100" s="139">
        <v>87</v>
      </c>
      <c r="N100" s="146">
        <f t="shared" si="14"/>
        <v>834554.51327782765</v>
      </c>
      <c r="O100" s="187">
        <f t="shared" si="19"/>
        <v>3964.13393806968</v>
      </c>
      <c r="P100" s="187">
        <f t="shared" si="20"/>
        <v>3688.9404680645762</v>
      </c>
      <c r="Q100" s="187">
        <f t="shared" si="21"/>
        <v>7653.0744061342557</v>
      </c>
      <c r="R100" s="146">
        <f t="shared" si="15"/>
        <v>830865.57280976302</v>
      </c>
    </row>
    <row r="101" spans="1:18" x14ac:dyDescent="0.35">
      <c r="A101" s="131">
        <f t="shared" si="22"/>
        <v>47818</v>
      </c>
      <c r="B101" s="132">
        <v>88</v>
      </c>
      <c r="C101" s="133">
        <f t="shared" si="12"/>
        <v>6313251.5189928096</v>
      </c>
      <c r="D101" s="185">
        <f t="shared" si="17"/>
        <v>29987.94471521585</v>
      </c>
      <c r="E101" s="185">
        <f t="shared" si="16"/>
        <v>21650.538606528949</v>
      </c>
      <c r="F101" s="185">
        <f t="shared" si="18"/>
        <v>51638.483321744803</v>
      </c>
      <c r="G101" s="133">
        <f t="shared" si="13"/>
        <v>6291600.9803862805</v>
      </c>
      <c r="L101" s="186">
        <f t="shared" si="23"/>
        <v>47818</v>
      </c>
      <c r="M101" s="139">
        <v>88</v>
      </c>
      <c r="N101" s="146">
        <f t="shared" si="14"/>
        <v>830865.57280976302</v>
      </c>
      <c r="O101" s="187">
        <f t="shared" si="19"/>
        <v>3946.6114708463733</v>
      </c>
      <c r="P101" s="187">
        <f t="shared" si="20"/>
        <v>3706.4629352878828</v>
      </c>
      <c r="Q101" s="187">
        <f t="shared" si="21"/>
        <v>7653.0744061342557</v>
      </c>
      <c r="R101" s="146">
        <f t="shared" si="15"/>
        <v>827159.10987447517</v>
      </c>
    </row>
    <row r="102" spans="1:18" x14ac:dyDescent="0.35">
      <c r="A102" s="131">
        <f t="shared" si="22"/>
        <v>47849</v>
      </c>
      <c r="B102" s="132">
        <v>89</v>
      </c>
      <c r="C102" s="133">
        <f t="shared" si="12"/>
        <v>6291600.9803862805</v>
      </c>
      <c r="D102" s="185">
        <f t="shared" si="17"/>
        <v>29885.104656834832</v>
      </c>
      <c r="E102" s="185">
        <f t="shared" si="16"/>
        <v>21753.378664909967</v>
      </c>
      <c r="F102" s="185">
        <f t="shared" si="18"/>
        <v>51638.483321744803</v>
      </c>
      <c r="G102" s="133">
        <f t="shared" si="13"/>
        <v>6269847.6017213706</v>
      </c>
      <c r="L102" s="186">
        <f t="shared" si="23"/>
        <v>47849</v>
      </c>
      <c r="M102" s="139">
        <v>89</v>
      </c>
      <c r="N102" s="146">
        <f t="shared" si="14"/>
        <v>827159.10987447517</v>
      </c>
      <c r="O102" s="187">
        <f t="shared" si="19"/>
        <v>3929.0057719037554</v>
      </c>
      <c r="P102" s="187">
        <f t="shared" si="20"/>
        <v>3724.0686342305007</v>
      </c>
      <c r="Q102" s="187">
        <f t="shared" si="21"/>
        <v>7653.0744061342557</v>
      </c>
      <c r="R102" s="146">
        <f t="shared" si="15"/>
        <v>823435.04124024464</v>
      </c>
    </row>
    <row r="103" spans="1:18" x14ac:dyDescent="0.35">
      <c r="A103" s="131">
        <f t="shared" si="22"/>
        <v>47880</v>
      </c>
      <c r="B103" s="132">
        <v>90</v>
      </c>
      <c r="C103" s="133">
        <f t="shared" si="12"/>
        <v>6269847.6017213706</v>
      </c>
      <c r="D103" s="185">
        <f t="shared" si="17"/>
        <v>29781.776108176509</v>
      </c>
      <c r="E103" s="185">
        <f t="shared" si="16"/>
        <v>21856.707213568287</v>
      </c>
      <c r="F103" s="185">
        <f t="shared" si="18"/>
        <v>51638.483321744796</v>
      </c>
      <c r="G103" s="133">
        <f t="shared" si="13"/>
        <v>6247990.8945078021</v>
      </c>
      <c r="L103" s="186">
        <f t="shared" si="23"/>
        <v>47880</v>
      </c>
      <c r="M103" s="139">
        <v>90</v>
      </c>
      <c r="N103" s="146">
        <f t="shared" si="14"/>
        <v>823435.04124024464</v>
      </c>
      <c r="O103" s="187">
        <f t="shared" si="19"/>
        <v>3911.3164458911601</v>
      </c>
      <c r="P103" s="187">
        <f t="shared" si="20"/>
        <v>3741.7579602430951</v>
      </c>
      <c r="Q103" s="187">
        <f t="shared" si="21"/>
        <v>7653.0744061342557</v>
      </c>
      <c r="R103" s="146">
        <f t="shared" si="15"/>
        <v>819693.28328000149</v>
      </c>
    </row>
    <row r="104" spans="1:18" x14ac:dyDescent="0.35">
      <c r="A104" s="131">
        <f t="shared" si="22"/>
        <v>47908</v>
      </c>
      <c r="B104" s="132">
        <v>91</v>
      </c>
      <c r="C104" s="133">
        <f t="shared" si="12"/>
        <v>6247990.8945078021</v>
      </c>
      <c r="D104" s="185">
        <f t="shared" si="17"/>
        <v>29677.95674891206</v>
      </c>
      <c r="E104" s="185">
        <f t="shared" si="16"/>
        <v>21960.526572832739</v>
      </c>
      <c r="F104" s="185">
        <f t="shared" si="18"/>
        <v>51638.483321744803</v>
      </c>
      <c r="G104" s="133">
        <f t="shared" si="13"/>
        <v>6226030.3679349693</v>
      </c>
      <c r="L104" s="186">
        <f t="shared" si="23"/>
        <v>47908</v>
      </c>
      <c r="M104" s="139">
        <v>91</v>
      </c>
      <c r="N104" s="146">
        <f t="shared" si="14"/>
        <v>819693.28328000149</v>
      </c>
      <c r="O104" s="187">
        <f t="shared" si="19"/>
        <v>3893.5430955800057</v>
      </c>
      <c r="P104" s="187">
        <f t="shared" si="20"/>
        <v>3759.53131055425</v>
      </c>
      <c r="Q104" s="187">
        <f t="shared" si="21"/>
        <v>7653.0744061342557</v>
      </c>
      <c r="R104" s="146">
        <f t="shared" si="15"/>
        <v>815933.75196944724</v>
      </c>
    </row>
    <row r="105" spans="1:18" x14ac:dyDescent="0.35">
      <c r="A105" s="131">
        <f t="shared" si="22"/>
        <v>47939</v>
      </c>
      <c r="B105" s="132">
        <v>92</v>
      </c>
      <c r="C105" s="133">
        <f t="shared" si="12"/>
        <v>6226030.3679349693</v>
      </c>
      <c r="D105" s="185">
        <f t="shared" si="17"/>
        <v>29573.644247691107</v>
      </c>
      <c r="E105" s="185">
        <f t="shared" si="16"/>
        <v>22064.839074053689</v>
      </c>
      <c r="F105" s="185">
        <f t="shared" si="18"/>
        <v>51638.483321744796</v>
      </c>
      <c r="G105" s="133">
        <f t="shared" si="13"/>
        <v>6203965.5288609155</v>
      </c>
      <c r="L105" s="186">
        <f t="shared" si="23"/>
        <v>47939</v>
      </c>
      <c r="M105" s="139">
        <v>92</v>
      </c>
      <c r="N105" s="146">
        <f t="shared" si="14"/>
        <v>815933.75196944724</v>
      </c>
      <c r="O105" s="187">
        <f t="shared" si="19"/>
        <v>3875.6853218548731</v>
      </c>
      <c r="P105" s="187">
        <f t="shared" si="20"/>
        <v>3777.3890842793826</v>
      </c>
      <c r="Q105" s="187">
        <f t="shared" si="21"/>
        <v>7653.0744061342557</v>
      </c>
      <c r="R105" s="146">
        <f t="shared" si="15"/>
        <v>812156.36288516782</v>
      </c>
    </row>
    <row r="106" spans="1:18" x14ac:dyDescent="0.35">
      <c r="A106" s="131">
        <f t="shared" si="22"/>
        <v>47969</v>
      </c>
      <c r="B106" s="132">
        <v>93</v>
      </c>
      <c r="C106" s="133">
        <f t="shared" si="12"/>
        <v>6203965.5288609155</v>
      </c>
      <c r="D106" s="185">
        <f t="shared" si="17"/>
        <v>29468.836262089353</v>
      </c>
      <c r="E106" s="185">
        <f t="shared" si="16"/>
        <v>22169.647059655446</v>
      </c>
      <c r="F106" s="185">
        <f t="shared" si="18"/>
        <v>51638.483321744803</v>
      </c>
      <c r="G106" s="133">
        <f t="shared" si="13"/>
        <v>6181795.8818012597</v>
      </c>
      <c r="L106" s="186">
        <f t="shared" si="23"/>
        <v>47969</v>
      </c>
      <c r="M106" s="139">
        <v>93</v>
      </c>
      <c r="N106" s="146">
        <f t="shared" si="14"/>
        <v>812156.36288516782</v>
      </c>
      <c r="O106" s="187">
        <f t="shared" si="19"/>
        <v>3857.7427237045467</v>
      </c>
      <c r="P106" s="187">
        <f t="shared" si="20"/>
        <v>3795.3316824297094</v>
      </c>
      <c r="Q106" s="187">
        <f t="shared" si="21"/>
        <v>7653.0744061342557</v>
      </c>
      <c r="R106" s="146">
        <f t="shared" si="15"/>
        <v>808361.03120273806</v>
      </c>
    </row>
    <row r="107" spans="1:18" x14ac:dyDescent="0.35">
      <c r="A107" s="131">
        <f t="shared" si="22"/>
        <v>48000</v>
      </c>
      <c r="B107" s="132">
        <v>94</v>
      </c>
      <c r="C107" s="133">
        <f t="shared" si="12"/>
        <v>6181795.8818012597</v>
      </c>
      <c r="D107" s="185">
        <f t="shared" si="17"/>
        <v>29363.530438555987</v>
      </c>
      <c r="E107" s="185">
        <f t="shared" si="16"/>
        <v>22274.952883188809</v>
      </c>
      <c r="F107" s="185">
        <f t="shared" si="18"/>
        <v>51638.483321744796</v>
      </c>
      <c r="G107" s="133">
        <f t="shared" si="13"/>
        <v>6159520.9289180711</v>
      </c>
      <c r="L107" s="186">
        <f t="shared" si="23"/>
        <v>48000</v>
      </c>
      <c r="M107" s="139">
        <v>94</v>
      </c>
      <c r="N107" s="146">
        <f t="shared" si="14"/>
        <v>808361.03120273806</v>
      </c>
      <c r="O107" s="187">
        <f t="shared" si="19"/>
        <v>3839.7148982130047</v>
      </c>
      <c r="P107" s="187">
        <f t="shared" si="20"/>
        <v>3813.3595079212514</v>
      </c>
      <c r="Q107" s="187">
        <f t="shared" si="21"/>
        <v>7653.0744061342557</v>
      </c>
      <c r="R107" s="146">
        <f t="shared" si="15"/>
        <v>804547.67169481679</v>
      </c>
    </row>
    <row r="108" spans="1:18" x14ac:dyDescent="0.35">
      <c r="A108" s="131">
        <f t="shared" si="22"/>
        <v>48030</v>
      </c>
      <c r="B108" s="132">
        <v>95</v>
      </c>
      <c r="C108" s="133">
        <f t="shared" si="12"/>
        <v>6159520.9289180711</v>
      </c>
      <c r="D108" s="185">
        <f t="shared" si="17"/>
        <v>29257.72441236084</v>
      </c>
      <c r="E108" s="185">
        <f t="shared" si="16"/>
        <v>22380.758909383956</v>
      </c>
      <c r="F108" s="185">
        <f t="shared" si="18"/>
        <v>51638.483321744796</v>
      </c>
      <c r="G108" s="133">
        <f t="shared" si="13"/>
        <v>6137140.1700086873</v>
      </c>
      <c r="L108" s="186">
        <f t="shared" si="23"/>
        <v>48030</v>
      </c>
      <c r="M108" s="139">
        <v>95</v>
      </c>
      <c r="N108" s="146">
        <f t="shared" si="14"/>
        <v>804547.67169481679</v>
      </c>
      <c r="O108" s="187">
        <f t="shared" si="19"/>
        <v>3821.6014405503784</v>
      </c>
      <c r="P108" s="187">
        <f t="shared" si="20"/>
        <v>3831.4729655838769</v>
      </c>
      <c r="Q108" s="187">
        <f t="shared" si="21"/>
        <v>7653.0744061342557</v>
      </c>
      <c r="R108" s="146">
        <f t="shared" si="15"/>
        <v>800716.19872923288</v>
      </c>
    </row>
    <row r="109" spans="1:18" x14ac:dyDescent="0.35">
      <c r="A109" s="131">
        <f t="shared" si="22"/>
        <v>48061</v>
      </c>
      <c r="B109" s="132">
        <v>96</v>
      </c>
      <c r="C109" s="133">
        <f t="shared" si="12"/>
        <v>6137140.1700086873</v>
      </c>
      <c r="D109" s="185">
        <f t="shared" si="17"/>
        <v>29151.415807541263</v>
      </c>
      <c r="E109" s="185">
        <f t="shared" si="16"/>
        <v>22487.067514203529</v>
      </c>
      <c r="F109" s="185">
        <f t="shared" si="18"/>
        <v>51638.483321744789</v>
      </c>
      <c r="G109" s="133">
        <f t="shared" si="13"/>
        <v>6114653.1024944838</v>
      </c>
      <c r="L109" s="186">
        <f t="shared" si="23"/>
        <v>48061</v>
      </c>
      <c r="M109" s="139">
        <v>96</v>
      </c>
      <c r="N109" s="146">
        <f t="shared" si="14"/>
        <v>800716.19872923288</v>
      </c>
      <c r="O109" s="187">
        <f t="shared" si="19"/>
        <v>3803.401943963855</v>
      </c>
      <c r="P109" s="187">
        <f t="shared" si="20"/>
        <v>3849.6724621703997</v>
      </c>
      <c r="Q109" s="187">
        <f t="shared" si="21"/>
        <v>7653.0744061342548</v>
      </c>
      <c r="R109" s="146">
        <f t="shared" si="15"/>
        <v>796866.52626706252</v>
      </c>
    </row>
    <row r="110" spans="1:18" x14ac:dyDescent="0.35">
      <c r="A110" s="131">
        <f t="shared" si="22"/>
        <v>48092</v>
      </c>
      <c r="B110" s="132">
        <v>97</v>
      </c>
      <c r="C110" s="133">
        <f t="shared" si="12"/>
        <v>6114653.1024944838</v>
      </c>
      <c r="D110" s="185">
        <f t="shared" si="17"/>
        <v>29044.602236848801</v>
      </c>
      <c r="E110" s="185">
        <f t="shared" si="16"/>
        <v>22593.881084895995</v>
      </c>
      <c r="F110" s="185">
        <f t="shared" si="18"/>
        <v>51638.483321744796</v>
      </c>
      <c r="G110" s="133">
        <f t="shared" si="13"/>
        <v>6092059.2214095881</v>
      </c>
      <c r="L110" s="186">
        <f t="shared" si="23"/>
        <v>48092</v>
      </c>
      <c r="M110" s="139">
        <v>97</v>
      </c>
      <c r="N110" s="146">
        <f t="shared" si="14"/>
        <v>796866.52626706252</v>
      </c>
      <c r="O110" s="187">
        <f t="shared" si="19"/>
        <v>3785.1159997685463</v>
      </c>
      <c r="P110" s="187">
        <f t="shared" si="20"/>
        <v>3867.9584063657094</v>
      </c>
      <c r="Q110" s="187">
        <f t="shared" si="21"/>
        <v>7653.0744061342557</v>
      </c>
      <c r="R110" s="146">
        <f t="shared" si="15"/>
        <v>792998.56786069681</v>
      </c>
    </row>
    <row r="111" spans="1:18" x14ac:dyDescent="0.35">
      <c r="A111" s="131">
        <f t="shared" si="22"/>
        <v>48122</v>
      </c>
      <c r="B111" s="132">
        <v>98</v>
      </c>
      <c r="C111" s="133">
        <f t="shared" si="12"/>
        <v>6092059.2214095881</v>
      </c>
      <c r="D111" s="185">
        <f t="shared" si="17"/>
        <v>28937.281301695544</v>
      </c>
      <c r="E111" s="185">
        <f t="shared" si="16"/>
        <v>22701.202020049255</v>
      </c>
      <c r="F111" s="185">
        <f t="shared" si="18"/>
        <v>51638.483321744803</v>
      </c>
      <c r="G111" s="133">
        <f t="shared" si="13"/>
        <v>6069358.019389539</v>
      </c>
      <c r="L111" s="186">
        <f t="shared" si="23"/>
        <v>48122</v>
      </c>
      <c r="M111" s="139">
        <v>98</v>
      </c>
      <c r="N111" s="146">
        <f t="shared" si="14"/>
        <v>792998.56786069681</v>
      </c>
      <c r="O111" s="187">
        <f t="shared" si="19"/>
        <v>3766.7431973383091</v>
      </c>
      <c r="P111" s="187">
        <f t="shared" si="20"/>
        <v>3886.3312087959466</v>
      </c>
      <c r="Q111" s="187">
        <f t="shared" si="21"/>
        <v>7653.0744061342557</v>
      </c>
      <c r="R111" s="146">
        <f t="shared" si="15"/>
        <v>789112.23665190092</v>
      </c>
    </row>
    <row r="112" spans="1:18" x14ac:dyDescent="0.35">
      <c r="A112" s="131">
        <f t="shared" si="22"/>
        <v>48153</v>
      </c>
      <c r="B112" s="132">
        <v>99</v>
      </c>
      <c r="C112" s="133">
        <f t="shared" si="12"/>
        <v>6069358.019389539</v>
      </c>
      <c r="D112" s="185">
        <f t="shared" si="17"/>
        <v>28829.450592100311</v>
      </c>
      <c r="E112" s="185">
        <f t="shared" si="16"/>
        <v>22809.032729644488</v>
      </c>
      <c r="F112" s="185">
        <f t="shared" si="18"/>
        <v>51638.483321744803</v>
      </c>
      <c r="G112" s="133">
        <f t="shared" si="13"/>
        <v>6046548.9866598947</v>
      </c>
      <c r="L112" s="186">
        <f t="shared" si="23"/>
        <v>48153</v>
      </c>
      <c r="M112" s="139">
        <v>99</v>
      </c>
      <c r="N112" s="146">
        <f t="shared" si="14"/>
        <v>789112.23665190092</v>
      </c>
      <c r="O112" s="187">
        <f t="shared" si="19"/>
        <v>3748.2831240965284</v>
      </c>
      <c r="P112" s="187">
        <f t="shared" si="20"/>
        <v>3904.7912820377273</v>
      </c>
      <c r="Q112" s="187">
        <f t="shared" si="21"/>
        <v>7653.0744061342557</v>
      </c>
      <c r="R112" s="146">
        <f t="shared" si="15"/>
        <v>785207.44536986318</v>
      </c>
    </row>
    <row r="113" spans="1:18" x14ac:dyDescent="0.35">
      <c r="A113" s="131">
        <f t="shared" si="22"/>
        <v>48183</v>
      </c>
      <c r="B113" s="132">
        <v>100</v>
      </c>
      <c r="C113" s="133">
        <f t="shared" si="12"/>
        <v>6046548.9866598947</v>
      </c>
      <c r="D113" s="185">
        <f t="shared" si="17"/>
        <v>28721.107686634499</v>
      </c>
      <c r="E113" s="185">
        <f t="shared" si="16"/>
        <v>22917.375635110297</v>
      </c>
      <c r="F113" s="185">
        <f t="shared" si="18"/>
        <v>51638.483321744796</v>
      </c>
      <c r="G113" s="133">
        <f t="shared" si="13"/>
        <v>6023631.6110247849</v>
      </c>
      <c r="L113" s="186">
        <f t="shared" si="23"/>
        <v>48183</v>
      </c>
      <c r="M113" s="139">
        <v>100</v>
      </c>
      <c r="N113" s="146">
        <f t="shared" si="14"/>
        <v>785207.44536986318</v>
      </c>
      <c r="O113" s="187">
        <f t="shared" si="19"/>
        <v>3729.7353655068491</v>
      </c>
      <c r="P113" s="187">
        <f t="shared" si="20"/>
        <v>3923.3390406274066</v>
      </c>
      <c r="Q113" s="187">
        <f t="shared" si="21"/>
        <v>7653.0744061342557</v>
      </c>
      <c r="R113" s="146">
        <f t="shared" si="15"/>
        <v>781284.10632923583</v>
      </c>
    </row>
    <row r="114" spans="1:18" x14ac:dyDescent="0.35">
      <c r="A114" s="131">
        <f t="shared" si="22"/>
        <v>48214</v>
      </c>
      <c r="B114" s="132">
        <v>101</v>
      </c>
      <c r="C114" s="133">
        <f t="shared" si="12"/>
        <v>6023631.6110247849</v>
      </c>
      <c r="D114" s="185">
        <f t="shared" si="17"/>
        <v>28612.250152367724</v>
      </c>
      <c r="E114" s="185">
        <f t="shared" si="16"/>
        <v>23026.233169377076</v>
      </c>
      <c r="F114" s="185">
        <f t="shared" si="18"/>
        <v>51638.483321744803</v>
      </c>
      <c r="G114" s="133">
        <f t="shared" si="13"/>
        <v>6000605.377855408</v>
      </c>
      <c r="L114" s="186">
        <f t="shared" si="23"/>
        <v>48214</v>
      </c>
      <c r="M114" s="139">
        <v>101</v>
      </c>
      <c r="N114" s="146">
        <f t="shared" si="14"/>
        <v>781284.10632923583</v>
      </c>
      <c r="O114" s="187">
        <f t="shared" si="19"/>
        <v>3711.0995050638689</v>
      </c>
      <c r="P114" s="187">
        <f t="shared" si="20"/>
        <v>3941.9749010703867</v>
      </c>
      <c r="Q114" s="187">
        <f t="shared" si="21"/>
        <v>7653.0744061342557</v>
      </c>
      <c r="R114" s="146">
        <f t="shared" si="15"/>
        <v>777342.13142816548</v>
      </c>
    </row>
    <row r="115" spans="1:18" x14ac:dyDescent="0.35">
      <c r="A115" s="131">
        <f t="shared" si="22"/>
        <v>48245</v>
      </c>
      <c r="B115" s="132">
        <v>102</v>
      </c>
      <c r="C115" s="133">
        <f t="shared" si="12"/>
        <v>6000605.377855408</v>
      </c>
      <c r="D115" s="185">
        <f t="shared" si="17"/>
        <v>28502.875544813181</v>
      </c>
      <c r="E115" s="185">
        <f t="shared" si="16"/>
        <v>23135.607776931614</v>
      </c>
      <c r="F115" s="185">
        <f t="shared" si="18"/>
        <v>51638.483321744796</v>
      </c>
      <c r="G115" s="133">
        <f t="shared" si="13"/>
        <v>5977469.7700784765</v>
      </c>
      <c r="L115" s="186">
        <f t="shared" si="23"/>
        <v>48245</v>
      </c>
      <c r="M115" s="139">
        <v>102</v>
      </c>
      <c r="N115" s="146">
        <f t="shared" si="14"/>
        <v>777342.13142816548</v>
      </c>
      <c r="O115" s="187">
        <f t="shared" si="19"/>
        <v>3692.3751242837843</v>
      </c>
      <c r="P115" s="187">
        <f t="shared" si="20"/>
        <v>3960.6992818504714</v>
      </c>
      <c r="Q115" s="187">
        <f t="shared" si="21"/>
        <v>7653.0744061342557</v>
      </c>
      <c r="R115" s="146">
        <f t="shared" si="15"/>
        <v>773381.432146315</v>
      </c>
    </row>
    <row r="116" spans="1:18" x14ac:dyDescent="0.35">
      <c r="A116" s="131">
        <f t="shared" si="22"/>
        <v>48274</v>
      </c>
      <c r="B116" s="132">
        <v>103</v>
      </c>
      <c r="C116" s="133">
        <f t="shared" si="12"/>
        <v>5977469.7700784765</v>
      </c>
      <c r="D116" s="185">
        <f t="shared" si="17"/>
        <v>28392.981407872761</v>
      </c>
      <c r="E116" s="185">
        <f t="shared" si="16"/>
        <v>23245.501913872038</v>
      </c>
      <c r="F116" s="185">
        <f t="shared" si="18"/>
        <v>51638.483321744803</v>
      </c>
      <c r="G116" s="133">
        <f t="shared" si="13"/>
        <v>5954224.2681646049</v>
      </c>
      <c r="L116" s="186">
        <f t="shared" si="23"/>
        <v>48274</v>
      </c>
      <c r="M116" s="139">
        <v>103</v>
      </c>
      <c r="N116" s="146">
        <f t="shared" si="14"/>
        <v>773381.432146315</v>
      </c>
      <c r="O116" s="187">
        <f t="shared" si="19"/>
        <v>3673.5618026949951</v>
      </c>
      <c r="P116" s="187">
        <f t="shared" si="20"/>
        <v>3979.5126034392606</v>
      </c>
      <c r="Q116" s="187">
        <f t="shared" si="21"/>
        <v>7653.0744061342557</v>
      </c>
      <c r="R116" s="146">
        <f t="shared" si="15"/>
        <v>769401.91954287572</v>
      </c>
    </row>
    <row r="117" spans="1:18" x14ac:dyDescent="0.35">
      <c r="A117" s="131">
        <f t="shared" si="22"/>
        <v>48305</v>
      </c>
      <c r="B117" s="132">
        <v>104</v>
      </c>
      <c r="C117" s="133">
        <f t="shared" si="12"/>
        <v>5954224.2681646049</v>
      </c>
      <c r="D117" s="185">
        <f t="shared" si="17"/>
        <v>28282.565273781864</v>
      </c>
      <c r="E117" s="185">
        <f t="shared" si="16"/>
        <v>23355.918047962929</v>
      </c>
      <c r="F117" s="185">
        <f t="shared" si="18"/>
        <v>51638.483321744789</v>
      </c>
      <c r="G117" s="133">
        <f t="shared" si="13"/>
        <v>5930868.3501166422</v>
      </c>
      <c r="L117" s="186">
        <f t="shared" si="23"/>
        <v>48305</v>
      </c>
      <c r="M117" s="139">
        <v>104</v>
      </c>
      <c r="N117" s="146">
        <f t="shared" si="14"/>
        <v>769401.91954287572</v>
      </c>
      <c r="O117" s="187">
        <f t="shared" si="19"/>
        <v>3654.6591178286581</v>
      </c>
      <c r="P117" s="187">
        <f t="shared" si="20"/>
        <v>3998.4152883055972</v>
      </c>
      <c r="Q117" s="187">
        <f t="shared" si="21"/>
        <v>7653.0744061342557</v>
      </c>
      <c r="R117" s="146">
        <f t="shared" si="15"/>
        <v>765403.50425457011</v>
      </c>
    </row>
    <row r="118" spans="1:18" x14ac:dyDescent="0.35">
      <c r="A118" s="131">
        <f t="shared" si="22"/>
        <v>48335</v>
      </c>
      <c r="B118" s="132">
        <v>105</v>
      </c>
      <c r="C118" s="133">
        <f t="shared" si="12"/>
        <v>5930868.3501166422</v>
      </c>
      <c r="D118" s="185">
        <f t="shared" si="17"/>
        <v>28171.624663054041</v>
      </c>
      <c r="E118" s="185">
        <f t="shared" si="16"/>
        <v>23466.858658690751</v>
      </c>
      <c r="F118" s="185">
        <f t="shared" si="18"/>
        <v>51638.483321744789</v>
      </c>
      <c r="G118" s="133">
        <f t="shared" si="13"/>
        <v>5907401.4914579513</v>
      </c>
      <c r="L118" s="186">
        <f t="shared" si="23"/>
        <v>48335</v>
      </c>
      <c r="M118" s="139">
        <v>105</v>
      </c>
      <c r="N118" s="146">
        <f t="shared" si="14"/>
        <v>765403.50425457011</v>
      </c>
      <c r="O118" s="187">
        <f t="shared" si="19"/>
        <v>3635.6666452092063</v>
      </c>
      <c r="P118" s="187">
        <f t="shared" si="20"/>
        <v>4017.4077609250485</v>
      </c>
      <c r="Q118" s="187">
        <f t="shared" si="21"/>
        <v>7653.0744061342548</v>
      </c>
      <c r="R118" s="146">
        <f t="shared" si="15"/>
        <v>761386.09649364511</v>
      </c>
    </row>
    <row r="119" spans="1:18" x14ac:dyDescent="0.35">
      <c r="A119" s="131">
        <f t="shared" si="22"/>
        <v>48366</v>
      </c>
      <c r="B119" s="132">
        <v>106</v>
      </c>
      <c r="C119" s="133">
        <f t="shared" si="12"/>
        <v>5907401.4914579513</v>
      </c>
      <c r="D119" s="185">
        <f t="shared" si="17"/>
        <v>28060.157084425264</v>
      </c>
      <c r="E119" s="185">
        <f t="shared" si="16"/>
        <v>23578.326237319539</v>
      </c>
      <c r="F119" s="185">
        <f t="shared" si="18"/>
        <v>51638.483321744803</v>
      </c>
      <c r="G119" s="133">
        <f t="shared" si="13"/>
        <v>5883823.1652206313</v>
      </c>
      <c r="L119" s="186">
        <f t="shared" si="23"/>
        <v>48366</v>
      </c>
      <c r="M119" s="139">
        <v>106</v>
      </c>
      <c r="N119" s="146">
        <f t="shared" si="14"/>
        <v>761386.09649364511</v>
      </c>
      <c r="O119" s="187">
        <f t="shared" si="19"/>
        <v>3616.5839583448137</v>
      </c>
      <c r="P119" s="187">
        <f t="shared" si="20"/>
        <v>4036.4904477894434</v>
      </c>
      <c r="Q119" s="187">
        <f t="shared" si="21"/>
        <v>7653.0744061342575</v>
      </c>
      <c r="R119" s="146">
        <f t="shared" si="15"/>
        <v>757349.60604585567</v>
      </c>
    </row>
    <row r="120" spans="1:18" x14ac:dyDescent="0.35">
      <c r="A120" s="131">
        <f t="shared" si="22"/>
        <v>48396</v>
      </c>
      <c r="B120" s="132">
        <v>107</v>
      </c>
      <c r="C120" s="133">
        <f t="shared" si="12"/>
        <v>5883823.1652206313</v>
      </c>
      <c r="D120" s="185">
        <f t="shared" si="17"/>
        <v>27948.160034797987</v>
      </c>
      <c r="E120" s="185">
        <f t="shared" si="16"/>
        <v>23690.323286946805</v>
      </c>
      <c r="F120" s="185">
        <f t="shared" si="18"/>
        <v>51638.483321744789</v>
      </c>
      <c r="G120" s="133">
        <f t="shared" si="13"/>
        <v>5860132.8419336844</v>
      </c>
      <c r="L120" s="186">
        <f t="shared" si="23"/>
        <v>48396</v>
      </c>
      <c r="M120" s="139">
        <v>107</v>
      </c>
      <c r="N120" s="146">
        <f t="shared" si="14"/>
        <v>757349.60604585567</v>
      </c>
      <c r="O120" s="187">
        <f t="shared" si="19"/>
        <v>3597.410628717812</v>
      </c>
      <c r="P120" s="187">
        <f t="shared" si="20"/>
        <v>4055.6637774164424</v>
      </c>
      <c r="Q120" s="187">
        <f t="shared" si="21"/>
        <v>7653.0744061342539</v>
      </c>
      <c r="R120" s="146">
        <f t="shared" si="15"/>
        <v>753293.94226843922</v>
      </c>
    </row>
    <row r="121" spans="1:18" x14ac:dyDescent="0.35">
      <c r="A121" s="131">
        <f t="shared" si="22"/>
        <v>48427</v>
      </c>
      <c r="B121" s="132">
        <v>108</v>
      </c>
      <c r="C121" s="133">
        <f t="shared" si="12"/>
        <v>5860132.8419336844</v>
      </c>
      <c r="D121" s="185">
        <f t="shared" si="17"/>
        <v>27835.630999184996</v>
      </c>
      <c r="E121" s="185">
        <f t="shared" si="16"/>
        <v>23802.852322559796</v>
      </c>
      <c r="F121" s="185">
        <f t="shared" si="18"/>
        <v>51638.483321744789</v>
      </c>
      <c r="G121" s="133">
        <f t="shared" si="13"/>
        <v>5836329.9896111246</v>
      </c>
      <c r="L121" s="186">
        <f t="shared" si="23"/>
        <v>48427</v>
      </c>
      <c r="M121" s="139">
        <v>108</v>
      </c>
      <c r="N121" s="146">
        <f t="shared" si="14"/>
        <v>753293.94226843922</v>
      </c>
      <c r="O121" s="187">
        <f t="shared" si="19"/>
        <v>3578.1462257750845</v>
      </c>
      <c r="P121" s="187">
        <f t="shared" si="20"/>
        <v>4074.9281803591707</v>
      </c>
      <c r="Q121" s="187">
        <f t="shared" si="21"/>
        <v>7653.0744061342557</v>
      </c>
      <c r="R121" s="146">
        <f t="shared" si="15"/>
        <v>749219.01408808003</v>
      </c>
    </row>
    <row r="122" spans="1:18" x14ac:dyDescent="0.35">
      <c r="A122" s="131">
        <f t="shared" si="22"/>
        <v>48458</v>
      </c>
      <c r="B122" s="132">
        <v>109</v>
      </c>
      <c r="C122" s="133">
        <f t="shared" si="12"/>
        <v>5836329.9896111246</v>
      </c>
      <c r="D122" s="185">
        <f t="shared" si="17"/>
        <v>27722.567450652838</v>
      </c>
      <c r="E122" s="185">
        <f t="shared" si="16"/>
        <v>23915.915871091955</v>
      </c>
      <c r="F122" s="185">
        <f t="shared" si="18"/>
        <v>51638.483321744789</v>
      </c>
      <c r="G122" s="133">
        <f t="shared" si="13"/>
        <v>5812414.0737400325</v>
      </c>
      <c r="L122" s="186">
        <f t="shared" si="23"/>
        <v>48458</v>
      </c>
      <c r="M122" s="139">
        <v>109</v>
      </c>
      <c r="N122" s="146">
        <f t="shared" si="14"/>
        <v>749219.01408808003</v>
      </c>
      <c r="O122" s="187">
        <f t="shared" si="19"/>
        <v>3558.7903169183783</v>
      </c>
      <c r="P122" s="187">
        <f t="shared" si="20"/>
        <v>4094.284089215877</v>
      </c>
      <c r="Q122" s="187">
        <f t="shared" si="21"/>
        <v>7653.0744061342557</v>
      </c>
      <c r="R122" s="146">
        <f t="shared" si="15"/>
        <v>745124.72999886412</v>
      </c>
    </row>
    <row r="123" spans="1:18" x14ac:dyDescent="0.35">
      <c r="A123" s="131">
        <f t="shared" si="22"/>
        <v>48488</v>
      </c>
      <c r="B123" s="132">
        <v>110</v>
      </c>
      <c r="C123" s="133">
        <f t="shared" si="12"/>
        <v>5812414.0737400325</v>
      </c>
      <c r="D123" s="185">
        <f t="shared" si="17"/>
        <v>27608.966850265155</v>
      </c>
      <c r="E123" s="185">
        <f t="shared" si="16"/>
        <v>24029.516471479648</v>
      </c>
      <c r="F123" s="185">
        <f t="shared" si="18"/>
        <v>51638.483321744803</v>
      </c>
      <c r="G123" s="133">
        <f t="shared" si="13"/>
        <v>5788384.5572685525</v>
      </c>
      <c r="L123" s="186">
        <f t="shared" si="23"/>
        <v>48488</v>
      </c>
      <c r="M123" s="139">
        <v>110</v>
      </c>
      <c r="N123" s="146">
        <f t="shared" si="14"/>
        <v>745124.72999886412</v>
      </c>
      <c r="O123" s="187">
        <f t="shared" si="19"/>
        <v>3539.3424674946041</v>
      </c>
      <c r="P123" s="187">
        <f t="shared" si="20"/>
        <v>4113.7319386396521</v>
      </c>
      <c r="Q123" s="187">
        <f t="shared" si="21"/>
        <v>7653.0744061342557</v>
      </c>
      <c r="R123" s="146">
        <f t="shared" si="15"/>
        <v>741010.99806022446</v>
      </c>
    </row>
    <row r="124" spans="1:18" x14ac:dyDescent="0.35">
      <c r="A124" s="131">
        <f t="shared" si="22"/>
        <v>48519</v>
      </c>
      <c r="B124" s="132">
        <v>111</v>
      </c>
      <c r="C124" s="133">
        <f t="shared" si="12"/>
        <v>5788384.5572685525</v>
      </c>
      <c r="D124" s="185">
        <f t="shared" si="17"/>
        <v>27494.826647025624</v>
      </c>
      <c r="E124" s="185">
        <f t="shared" si="16"/>
        <v>24143.656674719175</v>
      </c>
      <c r="F124" s="185">
        <f t="shared" si="18"/>
        <v>51638.483321744803</v>
      </c>
      <c r="G124" s="133">
        <f t="shared" si="13"/>
        <v>5764240.9005938331</v>
      </c>
      <c r="L124" s="186">
        <f t="shared" si="23"/>
        <v>48519</v>
      </c>
      <c r="M124" s="139">
        <v>111</v>
      </c>
      <c r="N124" s="146">
        <f t="shared" si="14"/>
        <v>741010.99806022446</v>
      </c>
      <c r="O124" s="187">
        <f t="shared" si="19"/>
        <v>3519.8022407860649</v>
      </c>
      <c r="P124" s="187">
        <f t="shared" si="20"/>
        <v>4133.2721653481913</v>
      </c>
      <c r="Q124" s="187">
        <f t="shared" si="21"/>
        <v>7653.0744061342557</v>
      </c>
      <c r="R124" s="146">
        <f t="shared" si="15"/>
        <v>736877.72589487629</v>
      </c>
    </row>
    <row r="125" spans="1:18" x14ac:dyDescent="0.35">
      <c r="A125" s="131">
        <f t="shared" si="22"/>
        <v>48549</v>
      </c>
      <c r="B125" s="132">
        <v>112</v>
      </c>
      <c r="C125" s="133">
        <f t="shared" si="12"/>
        <v>5764240.9005938331</v>
      </c>
      <c r="D125" s="185">
        <f t="shared" si="17"/>
        <v>27380.144277820702</v>
      </c>
      <c r="E125" s="185">
        <f t="shared" si="16"/>
        <v>24258.33904392409</v>
      </c>
      <c r="F125" s="185">
        <f t="shared" si="18"/>
        <v>51638.483321744789</v>
      </c>
      <c r="G125" s="133">
        <f t="shared" si="13"/>
        <v>5739982.5615499094</v>
      </c>
      <c r="L125" s="186">
        <f t="shared" si="23"/>
        <v>48549</v>
      </c>
      <c r="M125" s="139">
        <v>112</v>
      </c>
      <c r="N125" s="146">
        <f t="shared" si="14"/>
        <v>736877.72589487629</v>
      </c>
      <c r="O125" s="187">
        <f t="shared" si="19"/>
        <v>3500.1691980006608</v>
      </c>
      <c r="P125" s="187">
        <f t="shared" si="20"/>
        <v>4152.9052081335949</v>
      </c>
      <c r="Q125" s="187">
        <f t="shared" si="21"/>
        <v>7653.0744061342557</v>
      </c>
      <c r="R125" s="146">
        <f t="shared" si="15"/>
        <v>732724.82068674266</v>
      </c>
    </row>
    <row r="126" spans="1:18" x14ac:dyDescent="0.35">
      <c r="A126" s="131">
        <f t="shared" si="22"/>
        <v>48580</v>
      </c>
      <c r="B126" s="132">
        <v>113</v>
      </c>
      <c r="C126" s="133">
        <f t="shared" si="12"/>
        <v>5739982.5615499094</v>
      </c>
      <c r="D126" s="185">
        <f t="shared" si="17"/>
        <v>27264.917167362069</v>
      </c>
      <c r="E126" s="185">
        <f t="shared" si="16"/>
        <v>24373.56615438273</v>
      </c>
      <c r="F126" s="185">
        <f t="shared" si="18"/>
        <v>51638.483321744803</v>
      </c>
      <c r="G126" s="133">
        <f t="shared" si="13"/>
        <v>5715608.9953955263</v>
      </c>
      <c r="L126" s="186">
        <f t="shared" si="23"/>
        <v>48580</v>
      </c>
      <c r="M126" s="139">
        <v>113</v>
      </c>
      <c r="N126" s="146">
        <f t="shared" si="14"/>
        <v>732724.82068674266</v>
      </c>
      <c r="O126" s="187">
        <f t="shared" si="19"/>
        <v>3480.442898262027</v>
      </c>
      <c r="P126" s="187">
        <f t="shared" si="20"/>
        <v>4172.6315078722291</v>
      </c>
      <c r="Q126" s="187">
        <f t="shared" si="21"/>
        <v>7653.0744061342557</v>
      </c>
      <c r="R126" s="146">
        <f t="shared" si="15"/>
        <v>728552.18917887041</v>
      </c>
    </row>
    <row r="127" spans="1:18" x14ac:dyDescent="0.35">
      <c r="A127" s="131">
        <f t="shared" si="22"/>
        <v>48611</v>
      </c>
      <c r="B127" s="132">
        <v>114</v>
      </c>
      <c r="C127" s="133">
        <f t="shared" si="12"/>
        <v>5715608.9953955263</v>
      </c>
      <c r="D127" s="185">
        <f t="shared" si="17"/>
        <v>27149.142728128751</v>
      </c>
      <c r="E127" s="185">
        <f t="shared" si="16"/>
        <v>24489.340593616049</v>
      </c>
      <c r="F127" s="185">
        <f t="shared" si="18"/>
        <v>51638.483321744803</v>
      </c>
      <c r="G127" s="133">
        <f t="shared" si="13"/>
        <v>5691119.6548019098</v>
      </c>
      <c r="L127" s="186">
        <f t="shared" si="23"/>
        <v>48611</v>
      </c>
      <c r="M127" s="139">
        <v>114</v>
      </c>
      <c r="N127" s="146">
        <f t="shared" si="14"/>
        <v>728552.18917887041</v>
      </c>
      <c r="O127" s="187">
        <f t="shared" si="19"/>
        <v>3460.622898599634</v>
      </c>
      <c r="P127" s="187">
        <f t="shared" si="20"/>
        <v>4192.4515075346226</v>
      </c>
      <c r="Q127" s="187">
        <f t="shared" si="21"/>
        <v>7653.0744061342566</v>
      </c>
      <c r="R127" s="146">
        <f t="shared" si="15"/>
        <v>724359.73767133581</v>
      </c>
    </row>
    <row r="128" spans="1:18" x14ac:dyDescent="0.35">
      <c r="A128" s="131">
        <f t="shared" si="22"/>
        <v>48639</v>
      </c>
      <c r="B128" s="132">
        <v>115</v>
      </c>
      <c r="C128" s="133">
        <f t="shared" si="12"/>
        <v>5691119.6548019098</v>
      </c>
      <c r="D128" s="185">
        <f t="shared" si="17"/>
        <v>27032.818360309077</v>
      </c>
      <c r="E128" s="185">
        <f t="shared" si="16"/>
        <v>24605.664961435723</v>
      </c>
      <c r="F128" s="185">
        <f t="shared" si="18"/>
        <v>51638.483321744803</v>
      </c>
      <c r="G128" s="133">
        <f t="shared" si="13"/>
        <v>5666513.989840474</v>
      </c>
      <c r="L128" s="186">
        <f t="shared" si="23"/>
        <v>48639</v>
      </c>
      <c r="M128" s="139">
        <v>115</v>
      </c>
      <c r="N128" s="146">
        <f t="shared" si="14"/>
        <v>724359.73767133581</v>
      </c>
      <c r="O128" s="187">
        <f t="shared" si="19"/>
        <v>3440.7087539388444</v>
      </c>
      <c r="P128" s="187">
        <f t="shared" si="20"/>
        <v>4212.3656521954117</v>
      </c>
      <c r="Q128" s="187">
        <f t="shared" si="21"/>
        <v>7653.0744061342557</v>
      </c>
      <c r="R128" s="146">
        <f t="shared" si="15"/>
        <v>720147.3720191404</v>
      </c>
    </row>
    <row r="129" spans="1:18" x14ac:dyDescent="0.35">
      <c r="A129" s="131">
        <f t="shared" si="22"/>
        <v>48670</v>
      </c>
      <c r="B129" s="132">
        <v>116</v>
      </c>
      <c r="C129" s="133">
        <f t="shared" si="12"/>
        <v>5666513.989840474</v>
      </c>
      <c r="D129" s="185">
        <f t="shared" si="17"/>
        <v>26915.941451742252</v>
      </c>
      <c r="E129" s="185">
        <f t="shared" si="16"/>
        <v>24722.541870002548</v>
      </c>
      <c r="F129" s="185">
        <f t="shared" si="18"/>
        <v>51638.483321744803</v>
      </c>
      <c r="G129" s="133">
        <f t="shared" si="13"/>
        <v>5641791.4479704713</v>
      </c>
      <c r="L129" s="186">
        <f t="shared" si="23"/>
        <v>48670</v>
      </c>
      <c r="M129" s="139">
        <v>116</v>
      </c>
      <c r="N129" s="146">
        <f t="shared" si="14"/>
        <v>720147.3720191404</v>
      </c>
      <c r="O129" s="187">
        <f t="shared" si="19"/>
        <v>3420.7000170909155</v>
      </c>
      <c r="P129" s="187">
        <f t="shared" si="20"/>
        <v>4232.3743890433398</v>
      </c>
      <c r="Q129" s="187">
        <f t="shared" si="21"/>
        <v>7653.0744061342557</v>
      </c>
      <c r="R129" s="146">
        <f t="shared" si="15"/>
        <v>715914.99763009709</v>
      </c>
    </row>
    <row r="130" spans="1:18" x14ac:dyDescent="0.35">
      <c r="A130" s="131">
        <f t="shared" si="22"/>
        <v>48700</v>
      </c>
      <c r="B130" s="132">
        <v>117</v>
      </c>
      <c r="C130" s="133">
        <f t="shared" si="12"/>
        <v>5641791.4479704713</v>
      </c>
      <c r="D130" s="185">
        <f t="shared" si="17"/>
        <v>26798.509377859744</v>
      </c>
      <c r="E130" s="185">
        <f t="shared" si="16"/>
        <v>24839.973943885056</v>
      </c>
      <c r="F130" s="185">
        <f t="shared" si="18"/>
        <v>51638.483321744803</v>
      </c>
      <c r="G130" s="133">
        <f t="shared" si="13"/>
        <v>5616951.4740265859</v>
      </c>
      <c r="L130" s="186">
        <f t="shared" si="23"/>
        <v>48700</v>
      </c>
      <c r="M130" s="139">
        <v>117</v>
      </c>
      <c r="N130" s="146">
        <f t="shared" si="14"/>
        <v>715914.99763009709</v>
      </c>
      <c r="O130" s="187">
        <f t="shared" si="19"/>
        <v>3400.5962387429599</v>
      </c>
      <c r="P130" s="187">
        <f t="shared" si="20"/>
        <v>4252.4781673912958</v>
      </c>
      <c r="Q130" s="187">
        <f t="shared" si="21"/>
        <v>7653.0744061342557</v>
      </c>
      <c r="R130" s="146">
        <f t="shared" si="15"/>
        <v>711662.51946270582</v>
      </c>
    </row>
    <row r="131" spans="1:18" x14ac:dyDescent="0.35">
      <c r="A131" s="131">
        <f t="shared" si="22"/>
        <v>48731</v>
      </c>
      <c r="B131" s="132">
        <v>118</v>
      </c>
      <c r="C131" s="133">
        <f t="shared" si="12"/>
        <v>5616951.4740265859</v>
      </c>
      <c r="D131" s="185">
        <f t="shared" si="17"/>
        <v>26680.519501626288</v>
      </c>
      <c r="E131" s="185">
        <f t="shared" si="16"/>
        <v>24957.963820118512</v>
      </c>
      <c r="F131" s="185">
        <f t="shared" si="18"/>
        <v>51638.483321744803</v>
      </c>
      <c r="G131" s="133">
        <f t="shared" si="13"/>
        <v>5591993.5102064675</v>
      </c>
      <c r="L131" s="186">
        <f t="shared" si="23"/>
        <v>48731</v>
      </c>
      <c r="M131" s="139">
        <v>118</v>
      </c>
      <c r="N131" s="146">
        <f t="shared" si="14"/>
        <v>711662.51946270582</v>
      </c>
      <c r="O131" s="187">
        <f t="shared" si="19"/>
        <v>3380.3969674478508</v>
      </c>
      <c r="P131" s="187">
        <f t="shared" si="20"/>
        <v>4272.6774386864045</v>
      </c>
      <c r="Q131" s="187">
        <f t="shared" si="21"/>
        <v>7653.0744061342557</v>
      </c>
      <c r="R131" s="146">
        <f t="shared" si="15"/>
        <v>707389.84202401945</v>
      </c>
    </row>
    <row r="132" spans="1:18" x14ac:dyDescent="0.35">
      <c r="A132" s="131">
        <f t="shared" si="22"/>
        <v>48761</v>
      </c>
      <c r="B132" s="132">
        <v>119</v>
      </c>
      <c r="C132" s="133">
        <f t="shared" si="12"/>
        <v>5591993.5102064675</v>
      </c>
      <c r="D132" s="185">
        <f t="shared" si="17"/>
        <v>26561.969173480724</v>
      </c>
      <c r="E132" s="185">
        <f t="shared" si="16"/>
        <v>25076.514148264072</v>
      </c>
      <c r="F132" s="185">
        <f t="shared" si="18"/>
        <v>51638.483321744796</v>
      </c>
      <c r="G132" s="133">
        <f t="shared" si="13"/>
        <v>5566916.9960582033</v>
      </c>
      <c r="L132" s="186">
        <f t="shared" si="23"/>
        <v>48761</v>
      </c>
      <c r="M132" s="139">
        <v>119</v>
      </c>
      <c r="N132" s="146">
        <f t="shared" si="14"/>
        <v>707389.84202401945</v>
      </c>
      <c r="O132" s="187">
        <f t="shared" si="19"/>
        <v>3360.1017496140907</v>
      </c>
      <c r="P132" s="187">
        <f t="shared" si="20"/>
        <v>4292.9726565201654</v>
      </c>
      <c r="Q132" s="187">
        <f t="shared" si="21"/>
        <v>7653.0744061342557</v>
      </c>
      <c r="R132" s="146">
        <f t="shared" si="15"/>
        <v>703096.86936749925</v>
      </c>
    </row>
    <row r="133" spans="1:18" x14ac:dyDescent="0.35">
      <c r="A133" s="129">
        <f t="shared" si="22"/>
        <v>48792</v>
      </c>
      <c r="B133" s="86">
        <v>120</v>
      </c>
      <c r="C133" s="100">
        <f t="shared" si="12"/>
        <v>5566916.9960582033</v>
      </c>
      <c r="D133" s="185">
        <f t="shared" si="17"/>
        <v>26442.855731276464</v>
      </c>
      <c r="E133" s="185">
        <f t="shared" si="16"/>
        <v>25195.627590468328</v>
      </c>
      <c r="F133" s="185">
        <f t="shared" si="18"/>
        <v>51638.483321744789</v>
      </c>
      <c r="G133" s="100">
        <f t="shared" si="13"/>
        <v>5541721.3684677351</v>
      </c>
      <c r="L133" s="186">
        <f t="shared" si="23"/>
        <v>48792</v>
      </c>
      <c r="M133" s="139">
        <v>120</v>
      </c>
      <c r="N133" s="146">
        <f t="shared" si="14"/>
        <v>703096.86936749925</v>
      </c>
      <c r="O133" s="187">
        <f t="shared" si="19"/>
        <v>3339.7101294956196</v>
      </c>
      <c r="P133" s="187">
        <f t="shared" si="20"/>
        <v>4313.3642766386365</v>
      </c>
      <c r="Q133" s="187">
        <f t="shared" si="21"/>
        <v>7653.0744061342557</v>
      </c>
      <c r="R133" s="146">
        <f t="shared" si="15"/>
        <v>698783.50509086065</v>
      </c>
    </row>
    <row r="134" spans="1:18" x14ac:dyDescent="0.35">
      <c r="A134" s="129">
        <f t="shared" si="22"/>
        <v>48823</v>
      </c>
      <c r="B134" s="86">
        <v>121</v>
      </c>
      <c r="C134" s="100">
        <f t="shared" si="12"/>
        <v>5541721.3684677351</v>
      </c>
      <c r="D134" s="185">
        <f t="shared" si="17"/>
        <v>26323.176500221747</v>
      </c>
      <c r="E134" s="185">
        <f t="shared" si="16"/>
        <v>25315.306821523052</v>
      </c>
      <c r="F134" s="185">
        <f t="shared" si="18"/>
        <v>51638.483321744803</v>
      </c>
      <c r="G134" s="100">
        <f t="shared" si="13"/>
        <v>5516406.0616462119</v>
      </c>
      <c r="L134" s="186">
        <f t="shared" si="23"/>
        <v>48823</v>
      </c>
      <c r="M134" s="139">
        <v>121</v>
      </c>
      <c r="N134" s="146">
        <f t="shared" si="14"/>
        <v>698783.50509086065</v>
      </c>
      <c r="O134" s="187">
        <f t="shared" si="19"/>
        <v>3319.2216491815861</v>
      </c>
      <c r="P134" s="187">
        <f t="shared" si="20"/>
        <v>4333.8527569526696</v>
      </c>
      <c r="Q134" s="187">
        <f t="shared" si="21"/>
        <v>7653.0744061342557</v>
      </c>
      <c r="R134" s="146">
        <f t="shared" si="15"/>
        <v>694449.65233390802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34AE-D063-451F-BC7A-6C7C8B65F7AA}">
  <sheetPr codeName="Sheet23"/>
  <dimension ref="A1:R134"/>
  <sheetViews>
    <sheetView showOutlineSymbols="0" showWhiteSpace="0" zoomScaleNormal="100" workbookViewId="0">
      <selection activeCell="B4" sqref="B4"/>
    </sheetView>
  </sheetViews>
  <sheetFormatPr defaultColWidth="9.1796875" defaultRowHeight="14.5" x14ac:dyDescent="0.35"/>
  <cols>
    <col min="1" max="1" width="9.1796875" style="85"/>
    <col min="2" max="2" width="7.81640625" style="85" customWidth="1"/>
    <col min="3" max="3" width="14.7265625" style="85" customWidth="1"/>
    <col min="4" max="4" width="14.26953125" style="85" customWidth="1"/>
    <col min="5" max="6" width="14.7265625" style="85" customWidth="1"/>
    <col min="7" max="7" width="14.7265625" style="136" customWidth="1"/>
    <col min="8" max="11" width="9.1796875" style="85"/>
    <col min="12" max="12" width="9.1796875" style="163"/>
    <col min="13" max="13" width="11.26953125" style="163" customWidth="1"/>
    <col min="14" max="14" width="18.81640625" style="163" customWidth="1"/>
    <col min="15" max="15" width="14.26953125" style="163" customWidth="1"/>
    <col min="16" max="17" width="14.7265625" style="163" customWidth="1"/>
    <col min="18" max="18" width="14.7265625" style="166" customWidth="1"/>
    <col min="19" max="16384" width="9.1796875" style="85"/>
  </cols>
  <sheetData>
    <row r="1" spans="1:18" x14ac:dyDescent="0.35">
      <c r="A1"/>
      <c r="B1" s="83"/>
      <c r="C1" s="83"/>
      <c r="D1" s="83"/>
      <c r="E1" s="83"/>
      <c r="F1" s="83"/>
      <c r="G1" s="84"/>
      <c r="L1" s="137"/>
      <c r="M1" s="137"/>
      <c r="N1" s="137"/>
      <c r="O1" s="137"/>
      <c r="P1" s="137"/>
      <c r="Q1" s="137"/>
      <c r="R1" s="138"/>
    </row>
    <row r="2" spans="1:18" x14ac:dyDescent="0.35">
      <c r="A2" s="83"/>
      <c r="B2" s="83"/>
      <c r="C2" s="83"/>
      <c r="D2" s="83"/>
      <c r="E2" s="83"/>
      <c r="F2" s="86"/>
      <c r="G2" s="87"/>
      <c r="L2" s="137"/>
      <c r="M2" s="137"/>
      <c r="N2" s="137"/>
      <c r="O2" s="137"/>
      <c r="P2" s="137"/>
      <c r="Q2" s="139"/>
      <c r="R2" s="140"/>
    </row>
    <row r="3" spans="1:18" x14ac:dyDescent="0.35">
      <c r="A3" s="83"/>
      <c r="B3" s="83"/>
      <c r="C3" s="83"/>
      <c r="D3" s="83"/>
      <c r="E3" s="83"/>
      <c r="F3" s="86"/>
      <c r="G3" s="87"/>
      <c r="L3" s="137"/>
      <c r="M3" s="137"/>
      <c r="N3" s="137"/>
      <c r="O3" s="137"/>
      <c r="P3" s="137"/>
      <c r="Q3" s="139"/>
      <c r="R3" s="140"/>
    </row>
    <row r="4" spans="1:18" ht="21" x14ac:dyDescent="0.5">
      <c r="A4" s="83"/>
      <c r="B4" s="141" t="s">
        <v>49</v>
      </c>
      <c r="C4" s="83"/>
      <c r="D4" s="83"/>
      <c r="E4" s="142"/>
      <c r="F4" s="143" t="s">
        <v>5</v>
      </c>
      <c r="G4" s="144"/>
      <c r="K4" s="136"/>
      <c r="L4" s="137"/>
      <c r="M4" s="145" t="s">
        <v>71</v>
      </c>
      <c r="N4" s="137"/>
      <c r="O4" s="137"/>
      <c r="P4" s="139"/>
      <c r="Q4" s="146"/>
      <c r="R4" s="147"/>
    </row>
    <row r="5" spans="1:18" x14ac:dyDescent="0.35">
      <c r="A5" s="83"/>
      <c r="B5" s="83"/>
      <c r="C5" s="83"/>
      <c r="D5" s="83"/>
      <c r="E5" s="83"/>
      <c r="F5" s="133"/>
      <c r="G5" s="148"/>
      <c r="K5" s="149"/>
      <c r="L5" s="137"/>
      <c r="M5" s="137"/>
      <c r="N5" s="137"/>
      <c r="O5" s="137"/>
      <c r="P5" s="137"/>
      <c r="Q5" s="146"/>
      <c r="R5" s="147"/>
    </row>
    <row r="6" spans="1:18" x14ac:dyDescent="0.35">
      <c r="A6" s="83"/>
      <c r="B6" s="150" t="s">
        <v>52</v>
      </c>
      <c r="C6" s="151"/>
      <c r="D6" s="152"/>
      <c r="E6" s="105">
        <v>45170</v>
      </c>
      <c r="F6" s="153"/>
      <c r="G6" s="148"/>
      <c r="K6" s="154"/>
      <c r="L6" s="137"/>
      <c r="M6" s="155" t="s">
        <v>52</v>
      </c>
      <c r="N6" s="156"/>
      <c r="O6" s="157"/>
      <c r="P6" s="158">
        <v>45170</v>
      </c>
      <c r="Q6" s="159"/>
      <c r="R6" s="147"/>
    </row>
    <row r="7" spans="1:18" x14ac:dyDescent="0.35">
      <c r="A7" s="83"/>
      <c r="B7" s="160" t="s">
        <v>54</v>
      </c>
      <c r="C7" s="132"/>
      <c r="E7" s="109">
        <v>120</v>
      </c>
      <c r="F7" s="161" t="s">
        <v>55</v>
      </c>
      <c r="G7" s="148"/>
      <c r="K7" s="135"/>
      <c r="L7" s="137"/>
      <c r="M7" s="162" t="s">
        <v>54</v>
      </c>
      <c r="N7" s="139"/>
      <c r="P7" s="164">
        <v>120</v>
      </c>
      <c r="Q7" s="165" t="s">
        <v>55</v>
      </c>
    </row>
    <row r="8" spans="1:18" x14ac:dyDescent="0.35">
      <c r="A8" s="83"/>
      <c r="B8" s="160" t="s">
        <v>62</v>
      </c>
      <c r="C8" s="132"/>
      <c r="D8" s="167">
        <f>E6-1</f>
        <v>45169</v>
      </c>
      <c r="E8" s="113">
        <v>567223.86849999998</v>
      </c>
      <c r="F8" s="161" t="s">
        <v>58</v>
      </c>
      <c r="G8" s="148"/>
      <c r="K8" s="135"/>
      <c r="L8" s="137"/>
      <c r="M8" s="162" t="s">
        <v>74</v>
      </c>
      <c r="N8" s="139"/>
      <c r="O8" s="169">
        <f>P6-1</f>
        <v>45169</v>
      </c>
      <c r="P8" s="170">
        <v>567223.86849999998</v>
      </c>
      <c r="Q8" s="165" t="s">
        <v>58</v>
      </c>
    </row>
    <row r="9" spans="1:18" x14ac:dyDescent="0.35">
      <c r="A9" s="83"/>
      <c r="B9" s="160" t="s">
        <v>63</v>
      </c>
      <c r="C9" s="132"/>
      <c r="D9" s="167">
        <f>EDATE(D8,E7)</f>
        <v>48822</v>
      </c>
      <c r="E9" s="113">
        <v>0</v>
      </c>
      <c r="F9" s="161" t="s">
        <v>58</v>
      </c>
      <c r="G9" s="148"/>
      <c r="K9" s="135"/>
      <c r="L9" s="137"/>
      <c r="M9" s="162" t="s">
        <v>73</v>
      </c>
      <c r="N9" s="139"/>
      <c r="O9" s="169">
        <f>EDATE(O8,P7)</f>
        <v>48822</v>
      </c>
      <c r="P9" s="170">
        <v>0</v>
      </c>
      <c r="Q9" s="165" t="s">
        <v>58</v>
      </c>
      <c r="R9" s="171"/>
    </row>
    <row r="10" spans="1:18" x14ac:dyDescent="0.35">
      <c r="A10" s="83"/>
      <c r="B10" s="121" t="s">
        <v>75</v>
      </c>
      <c r="C10" s="122"/>
      <c r="D10" s="123"/>
      <c r="E10" s="124">
        <v>5.7000000000000002E-2</v>
      </c>
      <c r="F10" s="125"/>
      <c r="G10" s="172"/>
      <c r="K10" s="135"/>
      <c r="L10" s="137"/>
      <c r="M10" s="173" t="s">
        <v>75</v>
      </c>
      <c r="N10" s="174"/>
      <c r="O10" s="175"/>
      <c r="P10" s="176">
        <v>5.7000000000000002E-2</v>
      </c>
      <c r="Q10" s="177"/>
      <c r="R10" s="147"/>
    </row>
    <row r="11" spans="1:18" x14ac:dyDescent="0.35">
      <c r="A11" s="83"/>
      <c r="B11" s="178"/>
      <c r="C11" s="132"/>
      <c r="E11" s="179"/>
      <c r="F11" s="178"/>
      <c r="G11" s="172"/>
      <c r="K11" s="135"/>
      <c r="L11" s="137"/>
      <c r="M11" s="164"/>
      <c r="N11" s="139"/>
      <c r="P11" s="180"/>
      <c r="Q11" s="164"/>
      <c r="R11" s="147"/>
    </row>
    <row r="12" spans="1:18" x14ac:dyDescent="0.35">
      <c r="E12" s="179"/>
      <c r="K12" s="135"/>
    </row>
    <row r="13" spans="1:18" ht="15" thickBot="1" x14ac:dyDescent="0.4">
      <c r="A13" s="181" t="s">
        <v>64</v>
      </c>
      <c r="B13" s="181" t="s">
        <v>65</v>
      </c>
      <c r="C13" s="181" t="s">
        <v>66</v>
      </c>
      <c r="D13" s="181" t="s">
        <v>67</v>
      </c>
      <c r="E13" s="181" t="s">
        <v>68</v>
      </c>
      <c r="F13" s="181" t="s">
        <v>69</v>
      </c>
      <c r="G13" s="182" t="s">
        <v>70</v>
      </c>
      <c r="K13" s="135"/>
      <c r="L13" s="183" t="s">
        <v>64</v>
      </c>
      <c r="M13" s="183" t="s">
        <v>65</v>
      </c>
      <c r="N13" s="183" t="s">
        <v>66</v>
      </c>
      <c r="O13" s="183" t="s">
        <v>67</v>
      </c>
      <c r="P13" s="183" t="s">
        <v>68</v>
      </c>
      <c r="Q13" s="184" t="s">
        <v>69</v>
      </c>
      <c r="R13" s="184" t="s">
        <v>70</v>
      </c>
    </row>
    <row r="14" spans="1:18" x14ac:dyDescent="0.35">
      <c r="A14" s="131">
        <f>E6</f>
        <v>45170</v>
      </c>
      <c r="B14" s="132">
        <v>1</v>
      </c>
      <c r="C14" s="133">
        <f>E8</f>
        <v>567223.86849999998</v>
      </c>
      <c r="D14" s="185">
        <f>IPMT($E$10/12,B14,$E$7,-$E$8,$E$9)</f>
        <v>2694.3133753749999</v>
      </c>
      <c r="E14" s="185">
        <f t="shared" ref="E14:E77" si="0">PPMT($E$10/12,B14,$E$7,-$E$8,$E$9,0)</f>
        <v>3517.920369325896</v>
      </c>
      <c r="F14" s="185">
        <f>SUM(D14:E14)</f>
        <v>6212.2337447008958</v>
      </c>
      <c r="G14" s="133">
        <f>C14-E14</f>
        <v>563705.94813067408</v>
      </c>
      <c r="K14" s="135"/>
      <c r="L14" s="186">
        <f>P6</f>
        <v>45170</v>
      </c>
      <c r="M14" s="139">
        <v>1</v>
      </c>
      <c r="N14" s="146">
        <f>P8</f>
        <v>567223.86849999998</v>
      </c>
      <c r="O14" s="187">
        <f>IPMT($P$10/12,M14,$P$7,-$P$8,$P$9)</f>
        <v>2694.3133753749999</v>
      </c>
      <c r="P14" s="187">
        <f>PPMT($P$10/12,M14,$P$7,-$P$8,$P$9)</f>
        <v>3517.920369325896</v>
      </c>
      <c r="Q14" s="187">
        <f>SUM(O14:P14)</f>
        <v>6212.2337447008958</v>
      </c>
      <c r="R14" s="146">
        <f>N14-P14</f>
        <v>563705.94813067408</v>
      </c>
    </row>
    <row r="15" spans="1:18" x14ac:dyDescent="0.35">
      <c r="A15" s="131">
        <f>EDATE(A14,1)</f>
        <v>45200</v>
      </c>
      <c r="B15" s="132">
        <v>2</v>
      </c>
      <c r="C15" s="133">
        <f>G14</f>
        <v>563705.94813067408</v>
      </c>
      <c r="D15" s="185">
        <f t="shared" ref="D15:D78" si="1">IPMT($E$10/12,B15,$E$7,-$E$8,$E$9)</f>
        <v>2677.6032536207022</v>
      </c>
      <c r="E15" s="185">
        <f t="shared" si="0"/>
        <v>3534.6304910801937</v>
      </c>
      <c r="F15" s="185">
        <f t="shared" ref="F15:F78" si="2">SUM(D15:E15)</f>
        <v>6212.2337447008958</v>
      </c>
      <c r="G15" s="133">
        <f t="shared" ref="G15:G72" si="3">C15-E15</f>
        <v>560171.31763959385</v>
      </c>
      <c r="K15" s="135"/>
      <c r="L15" s="186">
        <f>EDATE(L14,1)</f>
        <v>45200</v>
      </c>
      <c r="M15" s="139">
        <v>2</v>
      </c>
      <c r="N15" s="146">
        <f>R14</f>
        <v>563705.94813067408</v>
      </c>
      <c r="O15" s="187">
        <f t="shared" ref="O15:O78" si="4">IPMT($P$10/12,M15,$P$7,-$P$8,$P$9)</f>
        <v>2677.6032536207022</v>
      </c>
      <c r="P15" s="187">
        <f t="shared" ref="P15:P78" si="5">PPMT($P$10/12,M15,$P$7,-$P$8,$P$9)</f>
        <v>3534.6304910801937</v>
      </c>
      <c r="Q15" s="187">
        <f t="shared" ref="Q15:Q78" si="6">SUM(O15:P15)</f>
        <v>6212.2337447008958</v>
      </c>
      <c r="R15" s="146">
        <f t="shared" ref="R15:R72" si="7">N15-P15</f>
        <v>560171.31763959385</v>
      </c>
    </row>
    <row r="16" spans="1:18" x14ac:dyDescent="0.35">
      <c r="A16" s="131">
        <f>EDATE(A15,1)</f>
        <v>45231</v>
      </c>
      <c r="B16" s="132">
        <v>3</v>
      </c>
      <c r="C16" s="133">
        <f>G15</f>
        <v>560171.31763959385</v>
      </c>
      <c r="D16" s="185">
        <f t="shared" si="1"/>
        <v>2660.8137587880706</v>
      </c>
      <c r="E16" s="185">
        <f t="shared" si="0"/>
        <v>3551.4199859128248</v>
      </c>
      <c r="F16" s="185">
        <f t="shared" si="2"/>
        <v>6212.2337447008958</v>
      </c>
      <c r="G16" s="133">
        <f t="shared" si="3"/>
        <v>556619.89765368099</v>
      </c>
      <c r="K16" s="135"/>
      <c r="L16" s="186">
        <f>EDATE(L15,1)</f>
        <v>45231</v>
      </c>
      <c r="M16" s="139">
        <v>3</v>
      </c>
      <c r="N16" s="146">
        <f>R15</f>
        <v>560171.31763959385</v>
      </c>
      <c r="O16" s="187">
        <f t="shared" si="4"/>
        <v>2660.8137587880706</v>
      </c>
      <c r="P16" s="187">
        <f t="shared" si="5"/>
        <v>3551.4199859128248</v>
      </c>
      <c r="Q16" s="187">
        <f t="shared" si="6"/>
        <v>6212.2337447008958</v>
      </c>
      <c r="R16" s="146">
        <f t="shared" si="7"/>
        <v>556619.89765368099</v>
      </c>
    </row>
    <row r="17" spans="1:18" x14ac:dyDescent="0.35">
      <c r="A17" s="131">
        <f t="shared" ref="A17:A80" si="8">EDATE(A16,1)</f>
        <v>45261</v>
      </c>
      <c r="B17" s="132">
        <v>4</v>
      </c>
      <c r="C17" s="133">
        <f t="shared" ref="C17:C72" si="9">G16</f>
        <v>556619.89765368099</v>
      </c>
      <c r="D17" s="185">
        <f t="shared" si="1"/>
        <v>2643.9445138549854</v>
      </c>
      <c r="E17" s="185">
        <f t="shared" si="0"/>
        <v>3568.2892308459109</v>
      </c>
      <c r="F17" s="185">
        <f t="shared" si="2"/>
        <v>6212.2337447008958</v>
      </c>
      <c r="G17" s="133">
        <f t="shared" si="3"/>
        <v>553051.60842283512</v>
      </c>
      <c r="K17" s="135"/>
      <c r="L17" s="186">
        <f t="shared" ref="L17:L80" si="10">EDATE(L16,1)</f>
        <v>45261</v>
      </c>
      <c r="M17" s="139">
        <v>4</v>
      </c>
      <c r="N17" s="146">
        <f t="shared" ref="N17:N72" si="11">R16</f>
        <v>556619.89765368099</v>
      </c>
      <c r="O17" s="187">
        <f t="shared" si="4"/>
        <v>2643.9445138549854</v>
      </c>
      <c r="P17" s="187">
        <f t="shared" si="5"/>
        <v>3568.2892308459109</v>
      </c>
      <c r="Q17" s="187">
        <f t="shared" si="6"/>
        <v>6212.2337447008958</v>
      </c>
      <c r="R17" s="146">
        <f t="shared" si="7"/>
        <v>553051.60842283512</v>
      </c>
    </row>
    <row r="18" spans="1:18" x14ac:dyDescent="0.35">
      <c r="A18" s="131">
        <f t="shared" si="8"/>
        <v>45292</v>
      </c>
      <c r="B18" s="132">
        <v>5</v>
      </c>
      <c r="C18" s="133">
        <f t="shared" si="9"/>
        <v>553051.60842283512</v>
      </c>
      <c r="D18" s="185">
        <f t="shared" si="1"/>
        <v>2626.9951400084669</v>
      </c>
      <c r="E18" s="185">
        <f t="shared" si="0"/>
        <v>3585.2386046924285</v>
      </c>
      <c r="F18" s="185">
        <f t="shared" si="2"/>
        <v>6212.2337447008958</v>
      </c>
      <c r="G18" s="133">
        <f t="shared" si="3"/>
        <v>549466.36981814273</v>
      </c>
      <c r="K18" s="135"/>
      <c r="L18" s="186">
        <f t="shared" si="10"/>
        <v>45292</v>
      </c>
      <c r="M18" s="139">
        <v>5</v>
      </c>
      <c r="N18" s="146">
        <f t="shared" si="11"/>
        <v>553051.60842283512</v>
      </c>
      <c r="O18" s="187">
        <f t="shared" si="4"/>
        <v>2626.9951400084669</v>
      </c>
      <c r="P18" s="187">
        <f t="shared" si="5"/>
        <v>3585.2386046924285</v>
      </c>
      <c r="Q18" s="187">
        <f t="shared" si="6"/>
        <v>6212.2337447008958</v>
      </c>
      <c r="R18" s="146">
        <f t="shared" si="7"/>
        <v>549466.36981814273</v>
      </c>
    </row>
    <row r="19" spans="1:18" x14ac:dyDescent="0.35">
      <c r="A19" s="131">
        <f t="shared" si="8"/>
        <v>45323</v>
      </c>
      <c r="B19" s="132">
        <v>6</v>
      </c>
      <c r="C19" s="133">
        <f t="shared" si="9"/>
        <v>549466.36981814273</v>
      </c>
      <c r="D19" s="185">
        <f t="shared" si="1"/>
        <v>2609.9652566361783</v>
      </c>
      <c r="E19" s="185">
        <f t="shared" si="0"/>
        <v>3602.2684880647175</v>
      </c>
      <c r="F19" s="185">
        <f t="shared" si="2"/>
        <v>6212.2337447008958</v>
      </c>
      <c r="G19" s="133">
        <f t="shared" si="3"/>
        <v>545864.10133007797</v>
      </c>
      <c r="K19" s="135"/>
      <c r="L19" s="186">
        <f t="shared" si="10"/>
        <v>45323</v>
      </c>
      <c r="M19" s="139">
        <v>6</v>
      </c>
      <c r="N19" s="146">
        <f t="shared" si="11"/>
        <v>549466.36981814273</v>
      </c>
      <c r="O19" s="187">
        <f t="shared" si="4"/>
        <v>2609.9652566361783</v>
      </c>
      <c r="P19" s="187">
        <f t="shared" si="5"/>
        <v>3602.2684880647175</v>
      </c>
      <c r="Q19" s="187">
        <f t="shared" si="6"/>
        <v>6212.2337447008958</v>
      </c>
      <c r="R19" s="146">
        <f t="shared" si="7"/>
        <v>545864.10133007797</v>
      </c>
    </row>
    <row r="20" spans="1:18" x14ac:dyDescent="0.35">
      <c r="A20" s="131">
        <f t="shared" si="8"/>
        <v>45352</v>
      </c>
      <c r="B20" s="132">
        <v>7</v>
      </c>
      <c r="C20" s="133">
        <f t="shared" si="9"/>
        <v>545864.10133007797</v>
      </c>
      <c r="D20" s="185">
        <f t="shared" si="1"/>
        <v>2592.8544813178714</v>
      </c>
      <c r="E20" s="185">
        <f t="shared" si="0"/>
        <v>3619.3792633830258</v>
      </c>
      <c r="F20" s="185">
        <f t="shared" si="2"/>
        <v>6212.2337447008977</v>
      </c>
      <c r="G20" s="133">
        <f t="shared" si="3"/>
        <v>542244.72206669499</v>
      </c>
      <c r="K20" s="135"/>
      <c r="L20" s="186">
        <f t="shared" si="10"/>
        <v>45352</v>
      </c>
      <c r="M20" s="139">
        <v>7</v>
      </c>
      <c r="N20" s="146">
        <f t="shared" si="11"/>
        <v>545864.10133007797</v>
      </c>
      <c r="O20" s="187">
        <f t="shared" si="4"/>
        <v>2592.8544813178714</v>
      </c>
      <c r="P20" s="187">
        <f t="shared" si="5"/>
        <v>3619.3792633830258</v>
      </c>
      <c r="Q20" s="187">
        <f t="shared" si="6"/>
        <v>6212.2337447008977</v>
      </c>
      <c r="R20" s="146">
        <f t="shared" si="7"/>
        <v>542244.72206669499</v>
      </c>
    </row>
    <row r="21" spans="1:18" x14ac:dyDescent="0.35">
      <c r="A21" s="131">
        <f>EDATE(A20,1)</f>
        <v>45383</v>
      </c>
      <c r="B21" s="132">
        <v>8</v>
      </c>
      <c r="C21" s="133">
        <f t="shared" si="9"/>
        <v>542244.72206669499</v>
      </c>
      <c r="D21" s="185">
        <f t="shared" si="1"/>
        <v>2575.6624298168017</v>
      </c>
      <c r="E21" s="185">
        <f t="shared" si="0"/>
        <v>3636.5713148840941</v>
      </c>
      <c r="F21" s="185">
        <f t="shared" si="2"/>
        <v>6212.2337447008958</v>
      </c>
      <c r="G21" s="133">
        <f t="shared" si="3"/>
        <v>538608.15075181087</v>
      </c>
      <c r="K21" s="135"/>
      <c r="L21" s="186">
        <f>EDATE(L20,1)</f>
        <v>45383</v>
      </c>
      <c r="M21" s="139">
        <v>8</v>
      </c>
      <c r="N21" s="146">
        <f t="shared" si="11"/>
        <v>542244.72206669499</v>
      </c>
      <c r="O21" s="187">
        <f t="shared" si="4"/>
        <v>2575.6624298168017</v>
      </c>
      <c r="P21" s="187">
        <f t="shared" si="5"/>
        <v>3636.5713148840941</v>
      </c>
      <c r="Q21" s="187">
        <f t="shared" si="6"/>
        <v>6212.2337447008958</v>
      </c>
      <c r="R21" s="146">
        <f t="shared" si="7"/>
        <v>538608.15075181087</v>
      </c>
    </row>
    <row r="22" spans="1:18" x14ac:dyDescent="0.35">
      <c r="A22" s="131">
        <f t="shared" si="8"/>
        <v>45413</v>
      </c>
      <c r="B22" s="132">
        <v>9</v>
      </c>
      <c r="C22" s="133">
        <f t="shared" si="9"/>
        <v>538608.15075181087</v>
      </c>
      <c r="D22" s="185">
        <f t="shared" si="1"/>
        <v>2558.388716071102</v>
      </c>
      <c r="E22" s="185">
        <f t="shared" si="0"/>
        <v>3653.8450286297943</v>
      </c>
      <c r="F22" s="185">
        <f t="shared" si="2"/>
        <v>6212.2337447008958</v>
      </c>
      <c r="G22" s="133">
        <f t="shared" si="3"/>
        <v>534954.30572318111</v>
      </c>
      <c r="K22" s="135"/>
      <c r="L22" s="186">
        <f t="shared" si="10"/>
        <v>45413</v>
      </c>
      <c r="M22" s="139">
        <v>9</v>
      </c>
      <c r="N22" s="146">
        <f t="shared" si="11"/>
        <v>538608.15075181087</v>
      </c>
      <c r="O22" s="187">
        <f t="shared" si="4"/>
        <v>2558.388716071102</v>
      </c>
      <c r="P22" s="187">
        <f t="shared" si="5"/>
        <v>3653.8450286297943</v>
      </c>
      <c r="Q22" s="187">
        <f t="shared" si="6"/>
        <v>6212.2337447008958</v>
      </c>
      <c r="R22" s="146">
        <f t="shared" si="7"/>
        <v>534954.30572318111</v>
      </c>
    </row>
    <row r="23" spans="1:18" x14ac:dyDescent="0.35">
      <c r="A23" s="131">
        <f t="shared" si="8"/>
        <v>45444</v>
      </c>
      <c r="B23" s="132">
        <v>10</v>
      </c>
      <c r="C23" s="133">
        <f t="shared" si="9"/>
        <v>534954.30572318111</v>
      </c>
      <c r="D23" s="185">
        <f t="shared" si="1"/>
        <v>2541.0329521851104</v>
      </c>
      <c r="E23" s="185">
        <f t="shared" si="0"/>
        <v>3671.2007925157855</v>
      </c>
      <c r="F23" s="185">
        <f t="shared" si="2"/>
        <v>6212.2337447008958</v>
      </c>
      <c r="G23" s="133">
        <f t="shared" si="3"/>
        <v>531283.10493066534</v>
      </c>
      <c r="K23" s="135"/>
      <c r="L23" s="186">
        <f t="shared" si="10"/>
        <v>45444</v>
      </c>
      <c r="M23" s="139">
        <v>10</v>
      </c>
      <c r="N23" s="146">
        <f t="shared" si="11"/>
        <v>534954.30572318111</v>
      </c>
      <c r="O23" s="187">
        <f t="shared" si="4"/>
        <v>2541.0329521851104</v>
      </c>
      <c r="P23" s="187">
        <f t="shared" si="5"/>
        <v>3671.2007925157855</v>
      </c>
      <c r="Q23" s="187">
        <f t="shared" si="6"/>
        <v>6212.2337447008958</v>
      </c>
      <c r="R23" s="146">
        <f t="shared" si="7"/>
        <v>531283.10493066534</v>
      </c>
    </row>
    <row r="24" spans="1:18" x14ac:dyDescent="0.35">
      <c r="A24" s="131">
        <f t="shared" si="8"/>
        <v>45474</v>
      </c>
      <c r="B24" s="132">
        <v>11</v>
      </c>
      <c r="C24" s="133">
        <f t="shared" si="9"/>
        <v>531283.10493066534</v>
      </c>
      <c r="D24" s="185">
        <f t="shared" si="1"/>
        <v>2523.5947484206604</v>
      </c>
      <c r="E24" s="185">
        <f t="shared" si="0"/>
        <v>3688.6389962802355</v>
      </c>
      <c r="F24" s="185">
        <f t="shared" si="2"/>
        <v>6212.2337447008958</v>
      </c>
      <c r="G24" s="133">
        <f t="shared" si="3"/>
        <v>527594.46593438508</v>
      </c>
      <c r="L24" s="186">
        <f t="shared" si="10"/>
        <v>45474</v>
      </c>
      <c r="M24" s="139">
        <v>11</v>
      </c>
      <c r="N24" s="146">
        <f t="shared" si="11"/>
        <v>531283.10493066534</v>
      </c>
      <c r="O24" s="187">
        <f t="shared" si="4"/>
        <v>2523.5947484206604</v>
      </c>
      <c r="P24" s="187">
        <f t="shared" si="5"/>
        <v>3688.6389962802355</v>
      </c>
      <c r="Q24" s="187">
        <f t="shared" si="6"/>
        <v>6212.2337447008958</v>
      </c>
      <c r="R24" s="146">
        <f t="shared" si="7"/>
        <v>527594.46593438508</v>
      </c>
    </row>
    <row r="25" spans="1:18" x14ac:dyDescent="0.35">
      <c r="A25" s="131">
        <f t="shared" si="8"/>
        <v>45505</v>
      </c>
      <c r="B25" s="132">
        <v>12</v>
      </c>
      <c r="C25" s="133">
        <f t="shared" si="9"/>
        <v>527594.46593438508</v>
      </c>
      <c r="D25" s="185">
        <f t="shared" si="1"/>
        <v>2506.0737131883293</v>
      </c>
      <c r="E25" s="185">
        <f t="shared" si="0"/>
        <v>3706.160031512567</v>
      </c>
      <c r="F25" s="185">
        <f t="shared" si="2"/>
        <v>6212.2337447008958</v>
      </c>
      <c r="G25" s="133">
        <f t="shared" si="3"/>
        <v>523888.30590287253</v>
      </c>
      <c r="L25" s="186">
        <f t="shared" si="10"/>
        <v>45505</v>
      </c>
      <c r="M25" s="139">
        <v>12</v>
      </c>
      <c r="N25" s="146">
        <f t="shared" si="11"/>
        <v>527594.46593438508</v>
      </c>
      <c r="O25" s="187">
        <f t="shared" si="4"/>
        <v>2506.0737131883293</v>
      </c>
      <c r="P25" s="187">
        <f t="shared" si="5"/>
        <v>3706.160031512567</v>
      </c>
      <c r="Q25" s="187">
        <f t="shared" si="6"/>
        <v>6212.2337447008958</v>
      </c>
      <c r="R25" s="146">
        <f t="shared" si="7"/>
        <v>523888.30590287253</v>
      </c>
    </row>
    <row r="26" spans="1:18" x14ac:dyDescent="0.35">
      <c r="A26" s="131">
        <f t="shared" si="8"/>
        <v>45536</v>
      </c>
      <c r="B26" s="132">
        <v>13</v>
      </c>
      <c r="C26" s="133">
        <f t="shared" si="9"/>
        <v>523888.30590287253</v>
      </c>
      <c r="D26" s="185">
        <f t="shared" si="1"/>
        <v>2488.4694530386441</v>
      </c>
      <c r="E26" s="185">
        <f t="shared" si="0"/>
        <v>3723.7642916622513</v>
      </c>
      <c r="F26" s="185">
        <f t="shared" si="2"/>
        <v>6212.2337447008958</v>
      </c>
      <c r="G26" s="133">
        <f t="shared" si="3"/>
        <v>520164.54161121027</v>
      </c>
      <c r="L26" s="186">
        <f t="shared" si="10"/>
        <v>45536</v>
      </c>
      <c r="M26" s="139">
        <v>13</v>
      </c>
      <c r="N26" s="146">
        <f t="shared" si="11"/>
        <v>523888.30590287253</v>
      </c>
      <c r="O26" s="187">
        <f t="shared" si="4"/>
        <v>2488.4694530386441</v>
      </c>
      <c r="P26" s="187">
        <f t="shared" si="5"/>
        <v>3723.7642916622513</v>
      </c>
      <c r="Q26" s="187">
        <f t="shared" si="6"/>
        <v>6212.2337447008958</v>
      </c>
      <c r="R26" s="146">
        <f t="shared" si="7"/>
        <v>520164.54161121027</v>
      </c>
    </row>
    <row r="27" spans="1:18" x14ac:dyDescent="0.35">
      <c r="A27" s="131">
        <f t="shared" si="8"/>
        <v>45566</v>
      </c>
      <c r="B27" s="132">
        <v>14</v>
      </c>
      <c r="C27" s="133">
        <f t="shared" si="9"/>
        <v>520164.54161121027</v>
      </c>
      <c r="D27" s="185">
        <f t="shared" si="1"/>
        <v>2470.7815726532485</v>
      </c>
      <c r="E27" s="185">
        <f t="shared" si="0"/>
        <v>3741.4521720476473</v>
      </c>
      <c r="F27" s="185">
        <f t="shared" si="2"/>
        <v>6212.2337447008958</v>
      </c>
      <c r="G27" s="133">
        <f t="shared" si="3"/>
        <v>516423.08943916264</v>
      </c>
      <c r="L27" s="186">
        <f t="shared" si="10"/>
        <v>45566</v>
      </c>
      <c r="M27" s="139">
        <v>14</v>
      </c>
      <c r="N27" s="146">
        <f t="shared" si="11"/>
        <v>520164.54161121027</v>
      </c>
      <c r="O27" s="187">
        <f t="shared" si="4"/>
        <v>2470.7815726532485</v>
      </c>
      <c r="P27" s="187">
        <f t="shared" si="5"/>
        <v>3741.4521720476473</v>
      </c>
      <c r="Q27" s="187">
        <f t="shared" si="6"/>
        <v>6212.2337447008958</v>
      </c>
      <c r="R27" s="146">
        <f t="shared" si="7"/>
        <v>516423.08943916264</v>
      </c>
    </row>
    <row r="28" spans="1:18" x14ac:dyDescent="0.35">
      <c r="A28" s="131">
        <f t="shared" si="8"/>
        <v>45597</v>
      </c>
      <c r="B28" s="132">
        <v>15</v>
      </c>
      <c r="C28" s="133">
        <f t="shared" si="9"/>
        <v>516423.08943916264</v>
      </c>
      <c r="D28" s="185">
        <f t="shared" si="1"/>
        <v>2453.0096748360224</v>
      </c>
      <c r="E28" s="185">
        <f t="shared" si="0"/>
        <v>3759.2240698648729</v>
      </c>
      <c r="F28" s="185">
        <f t="shared" si="2"/>
        <v>6212.2337447008958</v>
      </c>
      <c r="G28" s="133">
        <f t="shared" si="3"/>
        <v>512663.86536929774</v>
      </c>
      <c r="L28" s="186">
        <f t="shared" si="10"/>
        <v>45597</v>
      </c>
      <c r="M28" s="139">
        <v>15</v>
      </c>
      <c r="N28" s="146">
        <f t="shared" si="11"/>
        <v>516423.08943916264</v>
      </c>
      <c r="O28" s="187">
        <f t="shared" si="4"/>
        <v>2453.0096748360224</v>
      </c>
      <c r="P28" s="187">
        <f t="shared" si="5"/>
        <v>3759.2240698648729</v>
      </c>
      <c r="Q28" s="187">
        <f t="shared" si="6"/>
        <v>6212.2337447008958</v>
      </c>
      <c r="R28" s="146">
        <f t="shared" si="7"/>
        <v>512663.86536929774</v>
      </c>
    </row>
    <row r="29" spans="1:18" x14ac:dyDescent="0.35">
      <c r="A29" s="131">
        <f t="shared" si="8"/>
        <v>45627</v>
      </c>
      <c r="B29" s="132">
        <v>16</v>
      </c>
      <c r="C29" s="133">
        <f t="shared" si="9"/>
        <v>512663.86536929774</v>
      </c>
      <c r="D29" s="185">
        <f t="shared" si="1"/>
        <v>2435.1533605041645</v>
      </c>
      <c r="E29" s="185">
        <f t="shared" si="0"/>
        <v>3777.0803841967318</v>
      </c>
      <c r="F29" s="185">
        <f t="shared" si="2"/>
        <v>6212.2337447008958</v>
      </c>
      <c r="G29" s="133">
        <f t="shared" si="3"/>
        <v>508886.78498510103</v>
      </c>
      <c r="L29" s="186">
        <f t="shared" si="10"/>
        <v>45627</v>
      </c>
      <c r="M29" s="139">
        <v>16</v>
      </c>
      <c r="N29" s="146">
        <f t="shared" si="11"/>
        <v>512663.86536929774</v>
      </c>
      <c r="O29" s="187">
        <f t="shared" si="4"/>
        <v>2435.1533605041645</v>
      </c>
      <c r="P29" s="187">
        <f t="shared" si="5"/>
        <v>3777.0803841967318</v>
      </c>
      <c r="Q29" s="187">
        <f t="shared" si="6"/>
        <v>6212.2337447008958</v>
      </c>
      <c r="R29" s="146">
        <f t="shared" si="7"/>
        <v>508886.78498510103</v>
      </c>
    </row>
    <row r="30" spans="1:18" x14ac:dyDescent="0.35">
      <c r="A30" s="131">
        <f t="shared" si="8"/>
        <v>45658</v>
      </c>
      <c r="B30" s="132">
        <v>17</v>
      </c>
      <c r="C30" s="133">
        <f t="shared" si="9"/>
        <v>508886.78498510103</v>
      </c>
      <c r="D30" s="185">
        <f t="shared" si="1"/>
        <v>2417.2122286792301</v>
      </c>
      <c r="E30" s="185">
        <f t="shared" si="0"/>
        <v>3795.0215160216662</v>
      </c>
      <c r="F30" s="185">
        <f t="shared" si="2"/>
        <v>6212.2337447008958</v>
      </c>
      <c r="G30" s="133">
        <f t="shared" si="3"/>
        <v>505091.76346907933</v>
      </c>
      <c r="L30" s="186">
        <f t="shared" si="10"/>
        <v>45658</v>
      </c>
      <c r="M30" s="139">
        <v>17</v>
      </c>
      <c r="N30" s="146">
        <f t="shared" si="11"/>
        <v>508886.78498510103</v>
      </c>
      <c r="O30" s="187">
        <f t="shared" si="4"/>
        <v>2417.2122286792301</v>
      </c>
      <c r="P30" s="187">
        <f t="shared" si="5"/>
        <v>3795.0215160216662</v>
      </c>
      <c r="Q30" s="187">
        <f t="shared" si="6"/>
        <v>6212.2337447008958</v>
      </c>
      <c r="R30" s="146">
        <f t="shared" si="7"/>
        <v>505091.76346907933</v>
      </c>
    </row>
    <row r="31" spans="1:18" x14ac:dyDescent="0.35">
      <c r="A31" s="131">
        <f t="shared" si="8"/>
        <v>45689</v>
      </c>
      <c r="B31" s="132">
        <v>18</v>
      </c>
      <c r="C31" s="133">
        <f t="shared" si="9"/>
        <v>505091.76346907933</v>
      </c>
      <c r="D31" s="185">
        <f t="shared" si="1"/>
        <v>2399.1858764781268</v>
      </c>
      <c r="E31" s="185">
        <f t="shared" si="0"/>
        <v>3813.047868222769</v>
      </c>
      <c r="F31" s="185">
        <f t="shared" si="2"/>
        <v>6212.2337447008958</v>
      </c>
      <c r="G31" s="133">
        <f t="shared" si="3"/>
        <v>501278.71560085658</v>
      </c>
      <c r="L31" s="186">
        <f t="shared" si="10"/>
        <v>45689</v>
      </c>
      <c r="M31" s="139">
        <v>18</v>
      </c>
      <c r="N31" s="146">
        <f t="shared" si="11"/>
        <v>505091.76346907933</v>
      </c>
      <c r="O31" s="187">
        <f t="shared" si="4"/>
        <v>2399.1858764781268</v>
      </c>
      <c r="P31" s="187">
        <f t="shared" si="5"/>
        <v>3813.047868222769</v>
      </c>
      <c r="Q31" s="187">
        <f t="shared" si="6"/>
        <v>6212.2337447008958</v>
      </c>
      <c r="R31" s="146">
        <f t="shared" si="7"/>
        <v>501278.71560085658</v>
      </c>
    </row>
    <row r="32" spans="1:18" x14ac:dyDescent="0.35">
      <c r="A32" s="131">
        <f t="shared" si="8"/>
        <v>45717</v>
      </c>
      <c r="B32" s="132">
        <v>19</v>
      </c>
      <c r="C32" s="133">
        <f t="shared" si="9"/>
        <v>501278.71560085658</v>
      </c>
      <c r="D32" s="185">
        <f t="shared" si="1"/>
        <v>2381.0738991040689</v>
      </c>
      <c r="E32" s="185">
        <f t="shared" si="0"/>
        <v>3831.1598455968274</v>
      </c>
      <c r="F32" s="185">
        <f t="shared" si="2"/>
        <v>6212.2337447008958</v>
      </c>
      <c r="G32" s="133">
        <f t="shared" si="3"/>
        <v>497447.55575525976</v>
      </c>
      <c r="L32" s="186">
        <f t="shared" si="10"/>
        <v>45717</v>
      </c>
      <c r="M32" s="139">
        <v>19</v>
      </c>
      <c r="N32" s="146">
        <f t="shared" si="11"/>
        <v>501278.71560085658</v>
      </c>
      <c r="O32" s="187">
        <f t="shared" si="4"/>
        <v>2381.0738991040689</v>
      </c>
      <c r="P32" s="187">
        <f t="shared" si="5"/>
        <v>3831.1598455968274</v>
      </c>
      <c r="Q32" s="187">
        <f t="shared" si="6"/>
        <v>6212.2337447008958</v>
      </c>
      <c r="R32" s="146">
        <f t="shared" si="7"/>
        <v>497447.55575525976</v>
      </c>
    </row>
    <row r="33" spans="1:18" x14ac:dyDescent="0.35">
      <c r="A33" s="131">
        <f t="shared" si="8"/>
        <v>45748</v>
      </c>
      <c r="B33" s="132">
        <v>20</v>
      </c>
      <c r="C33" s="133">
        <f t="shared" si="9"/>
        <v>497447.55575525976</v>
      </c>
      <c r="D33" s="185">
        <f t="shared" si="1"/>
        <v>2362.875889837484</v>
      </c>
      <c r="E33" s="185">
        <f t="shared" si="0"/>
        <v>3849.3578548634123</v>
      </c>
      <c r="F33" s="185">
        <f t="shared" si="2"/>
        <v>6212.2337447008958</v>
      </c>
      <c r="G33" s="133">
        <f t="shared" si="3"/>
        <v>493598.19790039636</v>
      </c>
      <c r="L33" s="186">
        <f t="shared" si="10"/>
        <v>45748</v>
      </c>
      <c r="M33" s="139">
        <v>20</v>
      </c>
      <c r="N33" s="146">
        <f t="shared" si="11"/>
        <v>497447.55575525976</v>
      </c>
      <c r="O33" s="187">
        <f t="shared" si="4"/>
        <v>2362.875889837484</v>
      </c>
      <c r="P33" s="187">
        <f t="shared" si="5"/>
        <v>3849.3578548634123</v>
      </c>
      <c r="Q33" s="187">
        <f t="shared" si="6"/>
        <v>6212.2337447008958</v>
      </c>
      <c r="R33" s="146">
        <f t="shared" si="7"/>
        <v>493598.19790039636</v>
      </c>
    </row>
    <row r="34" spans="1:18" x14ac:dyDescent="0.35">
      <c r="A34" s="131">
        <f t="shared" si="8"/>
        <v>45778</v>
      </c>
      <c r="B34" s="132">
        <v>21</v>
      </c>
      <c r="C34" s="133">
        <f t="shared" si="9"/>
        <v>493598.19790039636</v>
      </c>
      <c r="D34" s="185">
        <f t="shared" si="1"/>
        <v>2344.5914400268825</v>
      </c>
      <c r="E34" s="185">
        <f t="shared" si="0"/>
        <v>3867.6423046740133</v>
      </c>
      <c r="F34" s="185">
        <f t="shared" si="2"/>
        <v>6212.2337447008958</v>
      </c>
      <c r="G34" s="133">
        <f t="shared" si="3"/>
        <v>489730.55559572234</v>
      </c>
      <c r="L34" s="186">
        <f t="shared" si="10"/>
        <v>45778</v>
      </c>
      <c r="M34" s="139">
        <v>21</v>
      </c>
      <c r="N34" s="146">
        <f t="shared" si="11"/>
        <v>493598.19790039636</v>
      </c>
      <c r="O34" s="187">
        <f t="shared" si="4"/>
        <v>2344.5914400268825</v>
      </c>
      <c r="P34" s="187">
        <f t="shared" si="5"/>
        <v>3867.6423046740133</v>
      </c>
      <c r="Q34" s="187">
        <f t="shared" si="6"/>
        <v>6212.2337447008958</v>
      </c>
      <c r="R34" s="146">
        <f t="shared" si="7"/>
        <v>489730.55559572234</v>
      </c>
    </row>
    <row r="35" spans="1:18" x14ac:dyDescent="0.35">
      <c r="A35" s="131">
        <f t="shared" si="8"/>
        <v>45809</v>
      </c>
      <c r="B35" s="132">
        <v>22</v>
      </c>
      <c r="C35" s="133">
        <f t="shared" si="9"/>
        <v>489730.55559572234</v>
      </c>
      <c r="D35" s="185">
        <f t="shared" si="1"/>
        <v>2326.2201390796813</v>
      </c>
      <c r="E35" s="185">
        <f t="shared" si="0"/>
        <v>3886.0136056212145</v>
      </c>
      <c r="F35" s="185">
        <f t="shared" si="2"/>
        <v>6212.2337447008958</v>
      </c>
      <c r="G35" s="133">
        <f t="shared" si="3"/>
        <v>485844.5419901011</v>
      </c>
      <c r="L35" s="186">
        <f t="shared" si="10"/>
        <v>45809</v>
      </c>
      <c r="M35" s="139">
        <v>22</v>
      </c>
      <c r="N35" s="146">
        <f t="shared" si="11"/>
        <v>489730.55559572234</v>
      </c>
      <c r="O35" s="187">
        <f t="shared" si="4"/>
        <v>2326.2201390796813</v>
      </c>
      <c r="P35" s="187">
        <f t="shared" si="5"/>
        <v>3886.0136056212145</v>
      </c>
      <c r="Q35" s="187">
        <f t="shared" si="6"/>
        <v>6212.2337447008958</v>
      </c>
      <c r="R35" s="146">
        <f t="shared" si="7"/>
        <v>485844.5419901011</v>
      </c>
    </row>
    <row r="36" spans="1:18" x14ac:dyDescent="0.35">
      <c r="A36" s="131">
        <f t="shared" si="8"/>
        <v>45839</v>
      </c>
      <c r="B36" s="132">
        <v>23</v>
      </c>
      <c r="C36" s="133">
        <f t="shared" si="9"/>
        <v>485844.5419901011</v>
      </c>
      <c r="D36" s="185">
        <f t="shared" si="1"/>
        <v>2307.7615744529803</v>
      </c>
      <c r="E36" s="185">
        <f t="shared" si="0"/>
        <v>3904.4721702479151</v>
      </c>
      <c r="F36" s="185">
        <f t="shared" si="2"/>
        <v>6212.2337447008958</v>
      </c>
      <c r="G36" s="133">
        <f t="shared" si="3"/>
        <v>481940.06981985318</v>
      </c>
      <c r="L36" s="186">
        <f t="shared" si="10"/>
        <v>45839</v>
      </c>
      <c r="M36" s="139">
        <v>23</v>
      </c>
      <c r="N36" s="146">
        <f t="shared" si="11"/>
        <v>485844.5419901011</v>
      </c>
      <c r="O36" s="187">
        <f t="shared" si="4"/>
        <v>2307.7615744529803</v>
      </c>
      <c r="P36" s="187">
        <f t="shared" si="5"/>
        <v>3904.4721702479151</v>
      </c>
      <c r="Q36" s="187">
        <f t="shared" si="6"/>
        <v>6212.2337447008958</v>
      </c>
      <c r="R36" s="146">
        <f t="shared" si="7"/>
        <v>481940.06981985318</v>
      </c>
    </row>
    <row r="37" spans="1:18" x14ac:dyDescent="0.35">
      <c r="A37" s="131">
        <f t="shared" si="8"/>
        <v>45870</v>
      </c>
      <c r="B37" s="132">
        <v>24</v>
      </c>
      <c r="C37" s="133">
        <f t="shared" si="9"/>
        <v>481940.06981985318</v>
      </c>
      <c r="D37" s="185">
        <f t="shared" si="1"/>
        <v>2289.2153316443028</v>
      </c>
      <c r="E37" s="185">
        <f t="shared" si="0"/>
        <v>3923.0184130565926</v>
      </c>
      <c r="F37" s="185">
        <f t="shared" si="2"/>
        <v>6212.2337447008958</v>
      </c>
      <c r="G37" s="133">
        <f t="shared" si="3"/>
        <v>478017.05140679656</v>
      </c>
      <c r="L37" s="186">
        <f t="shared" si="10"/>
        <v>45870</v>
      </c>
      <c r="M37" s="139">
        <v>24</v>
      </c>
      <c r="N37" s="146">
        <f t="shared" si="11"/>
        <v>481940.06981985318</v>
      </c>
      <c r="O37" s="187">
        <f t="shared" si="4"/>
        <v>2289.2153316443028</v>
      </c>
      <c r="P37" s="187">
        <f t="shared" si="5"/>
        <v>3923.0184130565926</v>
      </c>
      <c r="Q37" s="187">
        <f t="shared" si="6"/>
        <v>6212.2337447008958</v>
      </c>
      <c r="R37" s="146">
        <f t="shared" si="7"/>
        <v>478017.05140679656</v>
      </c>
    </row>
    <row r="38" spans="1:18" x14ac:dyDescent="0.35">
      <c r="A38" s="131">
        <f t="shared" si="8"/>
        <v>45901</v>
      </c>
      <c r="B38" s="132">
        <v>25</v>
      </c>
      <c r="C38" s="133">
        <f t="shared" si="9"/>
        <v>478017.05140679656</v>
      </c>
      <c r="D38" s="185">
        <f t="shared" si="1"/>
        <v>2270.580994182284</v>
      </c>
      <c r="E38" s="185">
        <f t="shared" si="0"/>
        <v>3941.6527505186118</v>
      </c>
      <c r="F38" s="185">
        <f t="shared" si="2"/>
        <v>6212.2337447008958</v>
      </c>
      <c r="G38" s="133">
        <f t="shared" si="3"/>
        <v>474075.39865627792</v>
      </c>
      <c r="L38" s="186">
        <f t="shared" si="10"/>
        <v>45901</v>
      </c>
      <c r="M38" s="139">
        <v>25</v>
      </c>
      <c r="N38" s="146">
        <f t="shared" si="11"/>
        <v>478017.05140679656</v>
      </c>
      <c r="O38" s="187">
        <f t="shared" si="4"/>
        <v>2270.580994182284</v>
      </c>
      <c r="P38" s="187">
        <f t="shared" si="5"/>
        <v>3941.6527505186118</v>
      </c>
      <c r="Q38" s="187">
        <f t="shared" si="6"/>
        <v>6212.2337447008958</v>
      </c>
      <c r="R38" s="146">
        <f t="shared" si="7"/>
        <v>474075.39865627792</v>
      </c>
    </row>
    <row r="39" spans="1:18" x14ac:dyDescent="0.35">
      <c r="A39" s="131">
        <f t="shared" si="8"/>
        <v>45931</v>
      </c>
      <c r="B39" s="132">
        <v>26</v>
      </c>
      <c r="C39" s="133">
        <f t="shared" si="9"/>
        <v>474075.39865627792</v>
      </c>
      <c r="D39" s="185">
        <f t="shared" si="1"/>
        <v>2251.8581436173204</v>
      </c>
      <c r="E39" s="185">
        <f t="shared" si="0"/>
        <v>3960.3756010835755</v>
      </c>
      <c r="F39" s="185">
        <f t="shared" si="2"/>
        <v>6212.2337447008958</v>
      </c>
      <c r="G39" s="133">
        <f t="shared" si="3"/>
        <v>470115.02305519435</v>
      </c>
      <c r="L39" s="186">
        <f t="shared" si="10"/>
        <v>45931</v>
      </c>
      <c r="M39" s="139">
        <v>26</v>
      </c>
      <c r="N39" s="146">
        <f t="shared" si="11"/>
        <v>474075.39865627792</v>
      </c>
      <c r="O39" s="187">
        <f t="shared" si="4"/>
        <v>2251.8581436173204</v>
      </c>
      <c r="P39" s="187">
        <f t="shared" si="5"/>
        <v>3960.3756010835755</v>
      </c>
      <c r="Q39" s="187">
        <f t="shared" si="6"/>
        <v>6212.2337447008958</v>
      </c>
      <c r="R39" s="146">
        <f t="shared" si="7"/>
        <v>470115.02305519435</v>
      </c>
    </row>
    <row r="40" spans="1:18" x14ac:dyDescent="0.35">
      <c r="A40" s="131">
        <f t="shared" si="8"/>
        <v>45962</v>
      </c>
      <c r="B40" s="132">
        <v>27</v>
      </c>
      <c r="C40" s="133">
        <f t="shared" si="9"/>
        <v>470115.02305519435</v>
      </c>
      <c r="D40" s="185">
        <f t="shared" si="1"/>
        <v>2233.0463595121732</v>
      </c>
      <c r="E40" s="185">
        <f t="shared" si="0"/>
        <v>3979.1873851887221</v>
      </c>
      <c r="F40" s="185">
        <f t="shared" si="2"/>
        <v>6212.2337447008958</v>
      </c>
      <c r="G40" s="133">
        <f t="shared" si="3"/>
        <v>466135.83567000565</v>
      </c>
      <c r="L40" s="186">
        <f t="shared" si="10"/>
        <v>45962</v>
      </c>
      <c r="M40" s="139">
        <v>27</v>
      </c>
      <c r="N40" s="146">
        <f t="shared" si="11"/>
        <v>470115.02305519435</v>
      </c>
      <c r="O40" s="187">
        <f t="shared" si="4"/>
        <v>2233.0463595121732</v>
      </c>
      <c r="P40" s="187">
        <f t="shared" si="5"/>
        <v>3979.1873851887221</v>
      </c>
      <c r="Q40" s="187">
        <f t="shared" si="6"/>
        <v>6212.2337447008958</v>
      </c>
      <c r="R40" s="146">
        <f t="shared" si="7"/>
        <v>466135.83567000565</v>
      </c>
    </row>
    <row r="41" spans="1:18" x14ac:dyDescent="0.35">
      <c r="A41" s="131">
        <f t="shared" si="8"/>
        <v>45992</v>
      </c>
      <c r="B41" s="132">
        <v>28</v>
      </c>
      <c r="C41" s="133">
        <f t="shared" si="9"/>
        <v>466135.83567000565</v>
      </c>
      <c r="D41" s="185">
        <f t="shared" si="1"/>
        <v>2214.145219432527</v>
      </c>
      <c r="E41" s="185">
        <f t="shared" si="0"/>
        <v>3998.0885252683684</v>
      </c>
      <c r="F41" s="185">
        <f t="shared" si="2"/>
        <v>6212.2337447008958</v>
      </c>
      <c r="G41" s="133">
        <f t="shared" si="3"/>
        <v>462137.74714473728</v>
      </c>
      <c r="L41" s="186">
        <f t="shared" si="10"/>
        <v>45992</v>
      </c>
      <c r="M41" s="139">
        <v>28</v>
      </c>
      <c r="N41" s="146">
        <f t="shared" si="11"/>
        <v>466135.83567000565</v>
      </c>
      <c r="O41" s="187">
        <f t="shared" si="4"/>
        <v>2214.145219432527</v>
      </c>
      <c r="P41" s="187">
        <f t="shared" si="5"/>
        <v>3998.0885252683684</v>
      </c>
      <c r="Q41" s="187">
        <f t="shared" si="6"/>
        <v>6212.2337447008958</v>
      </c>
      <c r="R41" s="146">
        <f t="shared" si="7"/>
        <v>462137.74714473728</v>
      </c>
    </row>
    <row r="42" spans="1:18" x14ac:dyDescent="0.35">
      <c r="A42" s="131">
        <f t="shared" si="8"/>
        <v>46023</v>
      </c>
      <c r="B42" s="132">
        <v>29</v>
      </c>
      <c r="C42" s="133">
        <f t="shared" si="9"/>
        <v>462137.74714473728</v>
      </c>
      <c r="D42" s="185">
        <f t="shared" si="1"/>
        <v>2195.1542989375025</v>
      </c>
      <c r="E42" s="185">
        <f t="shared" si="0"/>
        <v>4017.0794457633933</v>
      </c>
      <c r="F42" s="185">
        <f t="shared" si="2"/>
        <v>6212.2337447008958</v>
      </c>
      <c r="G42" s="133">
        <f t="shared" si="3"/>
        <v>458120.66769897391</v>
      </c>
      <c r="L42" s="186">
        <f t="shared" si="10"/>
        <v>46023</v>
      </c>
      <c r="M42" s="139">
        <v>29</v>
      </c>
      <c r="N42" s="146">
        <f t="shared" si="11"/>
        <v>462137.74714473728</v>
      </c>
      <c r="O42" s="187">
        <f t="shared" si="4"/>
        <v>2195.1542989375025</v>
      </c>
      <c r="P42" s="187">
        <f t="shared" si="5"/>
        <v>4017.0794457633933</v>
      </c>
      <c r="Q42" s="187">
        <f t="shared" si="6"/>
        <v>6212.2337447008958</v>
      </c>
      <c r="R42" s="146">
        <f t="shared" si="7"/>
        <v>458120.66769897391</v>
      </c>
    </row>
    <row r="43" spans="1:18" x14ac:dyDescent="0.35">
      <c r="A43" s="131">
        <f t="shared" si="8"/>
        <v>46054</v>
      </c>
      <c r="B43" s="132">
        <v>30</v>
      </c>
      <c r="C43" s="133">
        <f t="shared" si="9"/>
        <v>458120.66769897391</v>
      </c>
      <c r="D43" s="185">
        <f t="shared" si="1"/>
        <v>2176.0731715701259</v>
      </c>
      <c r="E43" s="185">
        <f t="shared" si="0"/>
        <v>4036.16057313077</v>
      </c>
      <c r="F43" s="185">
        <f t="shared" si="2"/>
        <v>6212.2337447008958</v>
      </c>
      <c r="G43" s="133">
        <f t="shared" si="3"/>
        <v>454084.50712584314</v>
      </c>
      <c r="L43" s="186">
        <f t="shared" si="10"/>
        <v>46054</v>
      </c>
      <c r="M43" s="139">
        <v>30</v>
      </c>
      <c r="N43" s="146">
        <f t="shared" si="11"/>
        <v>458120.66769897391</v>
      </c>
      <c r="O43" s="187">
        <f t="shared" si="4"/>
        <v>2176.0731715701259</v>
      </c>
      <c r="P43" s="187">
        <f t="shared" si="5"/>
        <v>4036.16057313077</v>
      </c>
      <c r="Q43" s="187">
        <f t="shared" si="6"/>
        <v>6212.2337447008958</v>
      </c>
      <c r="R43" s="146">
        <f t="shared" si="7"/>
        <v>454084.50712584314</v>
      </c>
    </row>
    <row r="44" spans="1:18" x14ac:dyDescent="0.35">
      <c r="A44" s="131">
        <f t="shared" si="8"/>
        <v>46082</v>
      </c>
      <c r="B44" s="132">
        <v>31</v>
      </c>
      <c r="C44" s="133">
        <f t="shared" si="9"/>
        <v>454084.50712584314</v>
      </c>
      <c r="D44" s="185">
        <f t="shared" si="1"/>
        <v>2156.9014088477556</v>
      </c>
      <c r="E44" s="185">
        <f t="shared" si="0"/>
        <v>4055.3323358531402</v>
      </c>
      <c r="F44" s="185">
        <f t="shared" si="2"/>
        <v>6212.2337447008958</v>
      </c>
      <c r="G44" s="133">
        <f t="shared" si="3"/>
        <v>450029.17478999001</v>
      </c>
      <c r="L44" s="186">
        <f t="shared" si="10"/>
        <v>46082</v>
      </c>
      <c r="M44" s="139">
        <v>31</v>
      </c>
      <c r="N44" s="146">
        <f t="shared" si="11"/>
        <v>454084.50712584314</v>
      </c>
      <c r="O44" s="187">
        <f t="shared" si="4"/>
        <v>2156.9014088477556</v>
      </c>
      <c r="P44" s="187">
        <f t="shared" si="5"/>
        <v>4055.3323358531402</v>
      </c>
      <c r="Q44" s="187">
        <f t="shared" si="6"/>
        <v>6212.2337447008958</v>
      </c>
      <c r="R44" s="146">
        <f t="shared" si="7"/>
        <v>450029.17478999001</v>
      </c>
    </row>
    <row r="45" spans="1:18" x14ac:dyDescent="0.35">
      <c r="A45" s="131">
        <f t="shared" si="8"/>
        <v>46113</v>
      </c>
      <c r="B45" s="132">
        <v>32</v>
      </c>
      <c r="C45" s="133">
        <f t="shared" si="9"/>
        <v>450029.17478999001</v>
      </c>
      <c r="D45" s="185">
        <f t="shared" si="1"/>
        <v>2137.6385802524524</v>
      </c>
      <c r="E45" s="185">
        <f t="shared" si="0"/>
        <v>4074.595164448443</v>
      </c>
      <c r="F45" s="185">
        <f t="shared" si="2"/>
        <v>6212.2337447008958</v>
      </c>
      <c r="G45" s="133">
        <f t="shared" si="3"/>
        <v>445954.57962554158</v>
      </c>
      <c r="L45" s="186">
        <f t="shared" si="10"/>
        <v>46113</v>
      </c>
      <c r="M45" s="139">
        <v>32</v>
      </c>
      <c r="N45" s="146">
        <f t="shared" si="11"/>
        <v>450029.17478999001</v>
      </c>
      <c r="O45" s="187">
        <f t="shared" si="4"/>
        <v>2137.6385802524524</v>
      </c>
      <c r="P45" s="187">
        <f t="shared" si="5"/>
        <v>4074.595164448443</v>
      </c>
      <c r="Q45" s="187">
        <f t="shared" si="6"/>
        <v>6212.2337447008958</v>
      </c>
      <c r="R45" s="146">
        <f t="shared" si="7"/>
        <v>445954.57962554158</v>
      </c>
    </row>
    <row r="46" spans="1:18" x14ac:dyDescent="0.35">
      <c r="A46" s="131">
        <f t="shared" si="8"/>
        <v>46143</v>
      </c>
      <c r="B46" s="132">
        <v>33</v>
      </c>
      <c r="C46" s="133">
        <f t="shared" si="9"/>
        <v>445954.57962554158</v>
      </c>
      <c r="D46" s="185">
        <f t="shared" si="1"/>
        <v>2118.2842532213226</v>
      </c>
      <c r="E46" s="185">
        <f t="shared" si="0"/>
        <v>4093.9494914795732</v>
      </c>
      <c r="F46" s="185">
        <f t="shared" si="2"/>
        <v>6212.2337447008958</v>
      </c>
      <c r="G46" s="133">
        <f t="shared" si="3"/>
        <v>441860.63013406203</v>
      </c>
      <c r="L46" s="186">
        <f t="shared" si="10"/>
        <v>46143</v>
      </c>
      <c r="M46" s="139">
        <v>33</v>
      </c>
      <c r="N46" s="146">
        <f t="shared" si="11"/>
        <v>445954.57962554158</v>
      </c>
      <c r="O46" s="187">
        <f t="shared" si="4"/>
        <v>2118.2842532213226</v>
      </c>
      <c r="P46" s="187">
        <f t="shared" si="5"/>
        <v>4093.9494914795732</v>
      </c>
      <c r="Q46" s="187">
        <f t="shared" si="6"/>
        <v>6212.2337447008958</v>
      </c>
      <c r="R46" s="146">
        <f t="shared" si="7"/>
        <v>441860.63013406203</v>
      </c>
    </row>
    <row r="47" spans="1:18" x14ac:dyDescent="0.35">
      <c r="A47" s="131">
        <f t="shared" si="8"/>
        <v>46174</v>
      </c>
      <c r="B47" s="132">
        <v>34</v>
      </c>
      <c r="C47" s="133">
        <f t="shared" si="9"/>
        <v>441860.63013406203</v>
      </c>
      <c r="D47" s="185">
        <f t="shared" si="1"/>
        <v>2098.8379931367945</v>
      </c>
      <c r="E47" s="185">
        <f t="shared" si="0"/>
        <v>4113.3957515641014</v>
      </c>
      <c r="F47" s="185">
        <f t="shared" si="2"/>
        <v>6212.2337447008958</v>
      </c>
      <c r="G47" s="133">
        <f t="shared" si="3"/>
        <v>437747.2343824979</v>
      </c>
      <c r="L47" s="186">
        <f t="shared" si="10"/>
        <v>46174</v>
      </c>
      <c r="M47" s="139">
        <v>34</v>
      </c>
      <c r="N47" s="146">
        <f t="shared" si="11"/>
        <v>441860.63013406203</v>
      </c>
      <c r="O47" s="187">
        <f t="shared" si="4"/>
        <v>2098.8379931367945</v>
      </c>
      <c r="P47" s="187">
        <f t="shared" si="5"/>
        <v>4113.3957515641014</v>
      </c>
      <c r="Q47" s="187">
        <f t="shared" si="6"/>
        <v>6212.2337447008958</v>
      </c>
      <c r="R47" s="146">
        <f t="shared" si="7"/>
        <v>437747.2343824979</v>
      </c>
    </row>
    <row r="48" spans="1:18" x14ac:dyDescent="0.35">
      <c r="A48" s="131">
        <f t="shared" si="8"/>
        <v>46204</v>
      </c>
      <c r="B48" s="132">
        <v>35</v>
      </c>
      <c r="C48" s="133">
        <f t="shared" si="9"/>
        <v>437747.2343824979</v>
      </c>
      <c r="D48" s="185">
        <f t="shared" si="1"/>
        <v>2079.2993633168653</v>
      </c>
      <c r="E48" s="185">
        <f t="shared" si="0"/>
        <v>4132.9343813840305</v>
      </c>
      <c r="F48" s="185">
        <f t="shared" si="2"/>
        <v>6212.2337447008958</v>
      </c>
      <c r="G48" s="133">
        <f t="shared" si="3"/>
        <v>433614.30000111385</v>
      </c>
      <c r="L48" s="186">
        <f t="shared" si="10"/>
        <v>46204</v>
      </c>
      <c r="M48" s="139">
        <v>35</v>
      </c>
      <c r="N48" s="146">
        <f t="shared" si="11"/>
        <v>437747.2343824979</v>
      </c>
      <c r="O48" s="187">
        <f t="shared" si="4"/>
        <v>2079.2993633168653</v>
      </c>
      <c r="P48" s="187">
        <f t="shared" si="5"/>
        <v>4132.9343813840305</v>
      </c>
      <c r="Q48" s="187">
        <f t="shared" si="6"/>
        <v>6212.2337447008958</v>
      </c>
      <c r="R48" s="146">
        <f t="shared" si="7"/>
        <v>433614.30000111385</v>
      </c>
    </row>
    <row r="49" spans="1:18" x14ac:dyDescent="0.35">
      <c r="A49" s="131">
        <f t="shared" si="8"/>
        <v>46235</v>
      </c>
      <c r="B49" s="132">
        <v>36</v>
      </c>
      <c r="C49" s="133">
        <f t="shared" si="9"/>
        <v>433614.30000111385</v>
      </c>
      <c r="D49" s="185">
        <f t="shared" si="1"/>
        <v>2059.6679250052912</v>
      </c>
      <c r="E49" s="185">
        <f t="shared" si="0"/>
        <v>4152.5658196956047</v>
      </c>
      <c r="F49" s="185">
        <f t="shared" si="2"/>
        <v>6212.2337447008958</v>
      </c>
      <c r="G49" s="133">
        <f t="shared" si="3"/>
        <v>429461.73418141826</v>
      </c>
      <c r="L49" s="186">
        <f t="shared" si="10"/>
        <v>46235</v>
      </c>
      <c r="M49" s="139">
        <v>36</v>
      </c>
      <c r="N49" s="146">
        <f t="shared" si="11"/>
        <v>433614.30000111385</v>
      </c>
      <c r="O49" s="187">
        <f t="shared" si="4"/>
        <v>2059.6679250052912</v>
      </c>
      <c r="P49" s="187">
        <f t="shared" si="5"/>
        <v>4152.5658196956047</v>
      </c>
      <c r="Q49" s="187">
        <f t="shared" si="6"/>
        <v>6212.2337447008958</v>
      </c>
      <c r="R49" s="146">
        <f t="shared" si="7"/>
        <v>429461.73418141826</v>
      </c>
    </row>
    <row r="50" spans="1:18" x14ac:dyDescent="0.35">
      <c r="A50" s="131">
        <f t="shared" si="8"/>
        <v>46266</v>
      </c>
      <c r="B50" s="132">
        <v>37</v>
      </c>
      <c r="C50" s="133">
        <f t="shared" si="9"/>
        <v>429461.73418141826</v>
      </c>
      <c r="D50" s="185">
        <f t="shared" si="1"/>
        <v>2039.9432373617369</v>
      </c>
      <c r="E50" s="185">
        <f t="shared" si="0"/>
        <v>4172.2905073391594</v>
      </c>
      <c r="F50" s="185">
        <f t="shared" si="2"/>
        <v>6212.2337447008958</v>
      </c>
      <c r="G50" s="133">
        <f t="shared" si="3"/>
        <v>425289.44367407908</v>
      </c>
      <c r="L50" s="186">
        <f t="shared" si="10"/>
        <v>46266</v>
      </c>
      <c r="M50" s="139">
        <v>37</v>
      </c>
      <c r="N50" s="146">
        <f t="shared" si="11"/>
        <v>429461.73418141826</v>
      </c>
      <c r="O50" s="187">
        <f t="shared" si="4"/>
        <v>2039.9432373617369</v>
      </c>
      <c r="P50" s="187">
        <f t="shared" si="5"/>
        <v>4172.2905073391594</v>
      </c>
      <c r="Q50" s="187">
        <f t="shared" si="6"/>
        <v>6212.2337447008958</v>
      </c>
      <c r="R50" s="146">
        <f t="shared" si="7"/>
        <v>425289.44367407908</v>
      </c>
    </row>
    <row r="51" spans="1:18" x14ac:dyDescent="0.35">
      <c r="A51" s="131">
        <f t="shared" si="8"/>
        <v>46296</v>
      </c>
      <c r="B51" s="132">
        <v>38</v>
      </c>
      <c r="C51" s="133">
        <f t="shared" si="9"/>
        <v>425289.44367407908</v>
      </c>
      <c r="D51" s="185">
        <f t="shared" si="1"/>
        <v>2020.1248574518761</v>
      </c>
      <c r="E51" s="185">
        <f t="shared" si="0"/>
        <v>4192.10888724902</v>
      </c>
      <c r="F51" s="185">
        <f t="shared" si="2"/>
        <v>6212.2337447008958</v>
      </c>
      <c r="G51" s="133">
        <f t="shared" si="3"/>
        <v>421097.33478683006</v>
      </c>
      <c r="L51" s="186">
        <f t="shared" si="10"/>
        <v>46296</v>
      </c>
      <c r="M51" s="139">
        <v>38</v>
      </c>
      <c r="N51" s="146">
        <f t="shared" si="11"/>
        <v>425289.44367407908</v>
      </c>
      <c r="O51" s="187">
        <f t="shared" si="4"/>
        <v>2020.1248574518761</v>
      </c>
      <c r="P51" s="187">
        <f t="shared" si="5"/>
        <v>4192.10888724902</v>
      </c>
      <c r="Q51" s="187">
        <f t="shared" si="6"/>
        <v>6212.2337447008958</v>
      </c>
      <c r="R51" s="146">
        <f t="shared" si="7"/>
        <v>421097.33478683006</v>
      </c>
    </row>
    <row r="52" spans="1:18" x14ac:dyDescent="0.35">
      <c r="A52" s="131">
        <f t="shared" si="8"/>
        <v>46327</v>
      </c>
      <c r="B52" s="132">
        <v>39</v>
      </c>
      <c r="C52" s="133">
        <f t="shared" si="9"/>
        <v>421097.33478683006</v>
      </c>
      <c r="D52" s="185">
        <f t="shared" si="1"/>
        <v>2000.212340237443</v>
      </c>
      <c r="E52" s="185">
        <f t="shared" si="0"/>
        <v>4212.0214044634531</v>
      </c>
      <c r="F52" s="185">
        <f t="shared" si="2"/>
        <v>6212.2337447008958</v>
      </c>
      <c r="G52" s="133">
        <f t="shared" si="3"/>
        <v>416885.31338236661</v>
      </c>
      <c r="L52" s="186">
        <f t="shared" si="10"/>
        <v>46327</v>
      </c>
      <c r="M52" s="139">
        <v>39</v>
      </c>
      <c r="N52" s="146">
        <f t="shared" si="11"/>
        <v>421097.33478683006</v>
      </c>
      <c r="O52" s="187">
        <f t="shared" si="4"/>
        <v>2000.212340237443</v>
      </c>
      <c r="P52" s="187">
        <f t="shared" si="5"/>
        <v>4212.0214044634531</v>
      </c>
      <c r="Q52" s="187">
        <f t="shared" si="6"/>
        <v>6212.2337447008958</v>
      </c>
      <c r="R52" s="146">
        <f t="shared" si="7"/>
        <v>416885.31338236661</v>
      </c>
    </row>
    <row r="53" spans="1:18" x14ac:dyDescent="0.35">
      <c r="A53" s="131">
        <f t="shared" si="8"/>
        <v>46357</v>
      </c>
      <c r="B53" s="132">
        <v>40</v>
      </c>
      <c r="C53" s="133">
        <f t="shared" si="9"/>
        <v>416885.31338236661</v>
      </c>
      <c r="D53" s="185">
        <f t="shared" si="1"/>
        <v>1980.2052385662416</v>
      </c>
      <c r="E53" s="185">
        <f t="shared" si="0"/>
        <v>4232.028506134654</v>
      </c>
      <c r="F53" s="185">
        <f t="shared" si="2"/>
        <v>6212.2337447008958</v>
      </c>
      <c r="G53" s="133">
        <f t="shared" si="3"/>
        <v>412653.28487623198</v>
      </c>
      <c r="L53" s="186">
        <f t="shared" si="10"/>
        <v>46357</v>
      </c>
      <c r="M53" s="139">
        <v>40</v>
      </c>
      <c r="N53" s="146">
        <f t="shared" si="11"/>
        <v>416885.31338236661</v>
      </c>
      <c r="O53" s="187">
        <f t="shared" si="4"/>
        <v>1980.2052385662416</v>
      </c>
      <c r="P53" s="187">
        <f t="shared" si="5"/>
        <v>4232.028506134654</v>
      </c>
      <c r="Q53" s="187">
        <f t="shared" si="6"/>
        <v>6212.2337447008958</v>
      </c>
      <c r="R53" s="146">
        <f t="shared" si="7"/>
        <v>412653.28487623198</v>
      </c>
    </row>
    <row r="54" spans="1:18" x14ac:dyDescent="0.35">
      <c r="A54" s="131">
        <f t="shared" si="8"/>
        <v>46388</v>
      </c>
      <c r="B54" s="132">
        <v>41</v>
      </c>
      <c r="C54" s="133">
        <f t="shared" si="9"/>
        <v>412653.28487623198</v>
      </c>
      <c r="D54" s="185">
        <f t="shared" si="1"/>
        <v>1960.1031031621021</v>
      </c>
      <c r="E54" s="185">
        <f t="shared" si="0"/>
        <v>4252.1306415387944</v>
      </c>
      <c r="F54" s="185">
        <f t="shared" si="2"/>
        <v>6212.2337447008968</v>
      </c>
      <c r="G54" s="133">
        <f t="shared" si="3"/>
        <v>408401.15423469321</v>
      </c>
      <c r="L54" s="186">
        <f t="shared" si="10"/>
        <v>46388</v>
      </c>
      <c r="M54" s="139">
        <v>41</v>
      </c>
      <c r="N54" s="146">
        <f t="shared" si="11"/>
        <v>412653.28487623198</v>
      </c>
      <c r="O54" s="187">
        <f t="shared" si="4"/>
        <v>1960.1031031621021</v>
      </c>
      <c r="P54" s="187">
        <f t="shared" si="5"/>
        <v>4252.1306415387944</v>
      </c>
      <c r="Q54" s="187">
        <f t="shared" si="6"/>
        <v>6212.2337447008968</v>
      </c>
      <c r="R54" s="146">
        <f t="shared" si="7"/>
        <v>408401.15423469321</v>
      </c>
    </row>
    <row r="55" spans="1:18" x14ac:dyDescent="0.35">
      <c r="A55" s="131">
        <f t="shared" si="8"/>
        <v>46419</v>
      </c>
      <c r="B55" s="132">
        <v>42</v>
      </c>
      <c r="C55" s="133">
        <f t="shared" si="9"/>
        <v>408401.15423469321</v>
      </c>
      <c r="D55" s="185">
        <f t="shared" si="1"/>
        <v>1939.9054826147931</v>
      </c>
      <c r="E55" s="185">
        <f t="shared" si="0"/>
        <v>4272.3282620861037</v>
      </c>
      <c r="F55" s="185">
        <f t="shared" si="2"/>
        <v>6212.2337447008968</v>
      </c>
      <c r="G55" s="133">
        <f t="shared" si="3"/>
        <v>404128.82597260713</v>
      </c>
      <c r="L55" s="186">
        <f t="shared" si="10"/>
        <v>46419</v>
      </c>
      <c r="M55" s="139">
        <v>42</v>
      </c>
      <c r="N55" s="146">
        <f t="shared" si="11"/>
        <v>408401.15423469321</v>
      </c>
      <c r="O55" s="187">
        <f t="shared" si="4"/>
        <v>1939.9054826147931</v>
      </c>
      <c r="P55" s="187">
        <f t="shared" si="5"/>
        <v>4272.3282620861037</v>
      </c>
      <c r="Q55" s="187">
        <f t="shared" si="6"/>
        <v>6212.2337447008968</v>
      </c>
      <c r="R55" s="146">
        <f t="shared" si="7"/>
        <v>404128.82597260713</v>
      </c>
    </row>
    <row r="56" spans="1:18" x14ac:dyDescent="0.35">
      <c r="A56" s="131">
        <f t="shared" si="8"/>
        <v>46447</v>
      </c>
      <c r="B56" s="132">
        <v>43</v>
      </c>
      <c r="C56" s="133">
        <f t="shared" si="9"/>
        <v>404128.82597260713</v>
      </c>
      <c r="D56" s="185">
        <f t="shared" si="1"/>
        <v>1919.6119233698835</v>
      </c>
      <c r="E56" s="185">
        <f t="shared" si="0"/>
        <v>4292.6218213310121</v>
      </c>
      <c r="F56" s="185">
        <f t="shared" si="2"/>
        <v>6212.2337447008958</v>
      </c>
      <c r="G56" s="133">
        <f t="shared" si="3"/>
        <v>399836.20415127609</v>
      </c>
      <c r="L56" s="186">
        <f t="shared" si="10"/>
        <v>46447</v>
      </c>
      <c r="M56" s="139">
        <v>43</v>
      </c>
      <c r="N56" s="146">
        <f t="shared" si="11"/>
        <v>404128.82597260713</v>
      </c>
      <c r="O56" s="187">
        <f t="shared" si="4"/>
        <v>1919.6119233698835</v>
      </c>
      <c r="P56" s="187">
        <f t="shared" si="5"/>
        <v>4292.6218213310121</v>
      </c>
      <c r="Q56" s="187">
        <f t="shared" si="6"/>
        <v>6212.2337447008958</v>
      </c>
      <c r="R56" s="146">
        <f t="shared" si="7"/>
        <v>399836.20415127609</v>
      </c>
    </row>
    <row r="57" spans="1:18" x14ac:dyDescent="0.35">
      <c r="A57" s="131">
        <f t="shared" si="8"/>
        <v>46478</v>
      </c>
      <c r="B57" s="132">
        <v>44</v>
      </c>
      <c r="C57" s="133">
        <f t="shared" si="9"/>
        <v>399836.20415127609</v>
      </c>
      <c r="D57" s="185">
        <f t="shared" si="1"/>
        <v>1899.2219697185615</v>
      </c>
      <c r="E57" s="185">
        <f t="shared" si="0"/>
        <v>4313.0117749823348</v>
      </c>
      <c r="F57" s="185">
        <f t="shared" si="2"/>
        <v>6212.2337447008958</v>
      </c>
      <c r="G57" s="133">
        <f t="shared" si="3"/>
        <v>395523.19237629377</v>
      </c>
      <c r="L57" s="186">
        <f t="shared" si="10"/>
        <v>46478</v>
      </c>
      <c r="M57" s="139">
        <v>44</v>
      </c>
      <c r="N57" s="146">
        <f t="shared" si="11"/>
        <v>399836.20415127609</v>
      </c>
      <c r="O57" s="187">
        <f t="shared" si="4"/>
        <v>1899.2219697185615</v>
      </c>
      <c r="P57" s="187">
        <f t="shared" si="5"/>
        <v>4313.0117749823348</v>
      </c>
      <c r="Q57" s="187">
        <f t="shared" si="6"/>
        <v>6212.2337447008958</v>
      </c>
      <c r="R57" s="146">
        <f t="shared" si="7"/>
        <v>395523.19237629377</v>
      </c>
    </row>
    <row r="58" spans="1:18" x14ac:dyDescent="0.35">
      <c r="A58" s="131">
        <f t="shared" si="8"/>
        <v>46508</v>
      </c>
      <c r="B58" s="132">
        <v>45</v>
      </c>
      <c r="C58" s="133">
        <f t="shared" si="9"/>
        <v>395523.19237629377</v>
      </c>
      <c r="D58" s="185">
        <f t="shared" si="1"/>
        <v>1878.7351637873953</v>
      </c>
      <c r="E58" s="185">
        <f t="shared" si="0"/>
        <v>4333.4985809135005</v>
      </c>
      <c r="F58" s="185">
        <f t="shared" si="2"/>
        <v>6212.2337447008958</v>
      </c>
      <c r="G58" s="133">
        <f t="shared" si="3"/>
        <v>391189.69379538024</v>
      </c>
      <c r="L58" s="186">
        <f t="shared" si="10"/>
        <v>46508</v>
      </c>
      <c r="M58" s="139">
        <v>45</v>
      </c>
      <c r="N58" s="146">
        <f t="shared" si="11"/>
        <v>395523.19237629377</v>
      </c>
      <c r="O58" s="187">
        <f t="shared" si="4"/>
        <v>1878.7351637873953</v>
      </c>
      <c r="P58" s="187">
        <f t="shared" si="5"/>
        <v>4333.4985809135005</v>
      </c>
      <c r="Q58" s="187">
        <f t="shared" si="6"/>
        <v>6212.2337447008958</v>
      </c>
      <c r="R58" s="146">
        <f t="shared" si="7"/>
        <v>391189.69379538024</v>
      </c>
    </row>
    <row r="59" spans="1:18" x14ac:dyDescent="0.35">
      <c r="A59" s="131">
        <f t="shared" si="8"/>
        <v>46539</v>
      </c>
      <c r="B59" s="132">
        <v>46</v>
      </c>
      <c r="C59" s="133">
        <f t="shared" si="9"/>
        <v>391189.69379538024</v>
      </c>
      <c r="D59" s="185">
        <f t="shared" si="1"/>
        <v>1858.1510455280561</v>
      </c>
      <c r="E59" s="185">
        <f t="shared" si="0"/>
        <v>4354.0826991728391</v>
      </c>
      <c r="F59" s="185">
        <f t="shared" si="2"/>
        <v>6212.2337447008949</v>
      </c>
      <c r="G59" s="133">
        <f t="shared" si="3"/>
        <v>386835.6110962074</v>
      </c>
      <c r="L59" s="186">
        <f t="shared" si="10"/>
        <v>46539</v>
      </c>
      <c r="M59" s="139">
        <v>46</v>
      </c>
      <c r="N59" s="146">
        <f t="shared" si="11"/>
        <v>391189.69379538024</v>
      </c>
      <c r="O59" s="187">
        <f t="shared" si="4"/>
        <v>1858.1510455280561</v>
      </c>
      <c r="P59" s="187">
        <f t="shared" si="5"/>
        <v>4354.0826991728391</v>
      </c>
      <c r="Q59" s="187">
        <f t="shared" si="6"/>
        <v>6212.2337447008949</v>
      </c>
      <c r="R59" s="146">
        <f t="shared" si="7"/>
        <v>386835.6110962074</v>
      </c>
    </row>
    <row r="60" spans="1:18" x14ac:dyDescent="0.35">
      <c r="A60" s="131">
        <f t="shared" si="8"/>
        <v>46569</v>
      </c>
      <c r="B60" s="132">
        <v>47</v>
      </c>
      <c r="C60" s="133">
        <f t="shared" si="9"/>
        <v>386835.6110962074</v>
      </c>
      <c r="D60" s="185">
        <f t="shared" si="1"/>
        <v>1837.4691527069854</v>
      </c>
      <c r="E60" s="185">
        <f t="shared" si="0"/>
        <v>4374.7645919939105</v>
      </c>
      <c r="F60" s="185">
        <f t="shared" si="2"/>
        <v>6212.2337447008958</v>
      </c>
      <c r="G60" s="133">
        <f t="shared" si="3"/>
        <v>382460.84650421346</v>
      </c>
      <c r="L60" s="186">
        <f t="shared" si="10"/>
        <v>46569</v>
      </c>
      <c r="M60" s="139">
        <v>47</v>
      </c>
      <c r="N60" s="146">
        <f t="shared" si="11"/>
        <v>386835.6110962074</v>
      </c>
      <c r="O60" s="187">
        <f t="shared" si="4"/>
        <v>1837.4691527069854</v>
      </c>
      <c r="P60" s="187">
        <f t="shared" si="5"/>
        <v>4374.7645919939105</v>
      </c>
      <c r="Q60" s="187">
        <f t="shared" si="6"/>
        <v>6212.2337447008958</v>
      </c>
      <c r="R60" s="146">
        <f t="shared" si="7"/>
        <v>382460.84650421346</v>
      </c>
    </row>
    <row r="61" spans="1:18" x14ac:dyDescent="0.35">
      <c r="A61" s="131">
        <f t="shared" si="8"/>
        <v>46600</v>
      </c>
      <c r="B61" s="132">
        <v>48</v>
      </c>
      <c r="C61" s="133">
        <f t="shared" si="9"/>
        <v>382460.84650421346</v>
      </c>
      <c r="D61" s="185">
        <f t="shared" si="1"/>
        <v>1816.6890208950142</v>
      </c>
      <c r="E61" s="185">
        <f t="shared" si="0"/>
        <v>4395.5447238058814</v>
      </c>
      <c r="F61" s="185">
        <f t="shared" si="2"/>
        <v>6212.2337447008958</v>
      </c>
      <c r="G61" s="133">
        <f t="shared" si="3"/>
        <v>378065.30178040761</v>
      </c>
      <c r="L61" s="186">
        <f t="shared" si="10"/>
        <v>46600</v>
      </c>
      <c r="M61" s="139">
        <v>48</v>
      </c>
      <c r="N61" s="146">
        <f t="shared" si="11"/>
        <v>382460.84650421346</v>
      </c>
      <c r="O61" s="187">
        <f t="shared" si="4"/>
        <v>1816.6890208950142</v>
      </c>
      <c r="P61" s="187">
        <f t="shared" si="5"/>
        <v>4395.5447238058814</v>
      </c>
      <c r="Q61" s="187">
        <f t="shared" si="6"/>
        <v>6212.2337447008958</v>
      </c>
      <c r="R61" s="146">
        <f t="shared" si="7"/>
        <v>378065.30178040761</v>
      </c>
    </row>
    <row r="62" spans="1:18" x14ac:dyDescent="0.35">
      <c r="A62" s="131">
        <f t="shared" si="8"/>
        <v>46631</v>
      </c>
      <c r="B62" s="132">
        <v>49</v>
      </c>
      <c r="C62" s="133">
        <f t="shared" si="9"/>
        <v>378065.30178040761</v>
      </c>
      <c r="D62" s="185">
        <f t="shared" si="1"/>
        <v>1795.8101834569363</v>
      </c>
      <c r="E62" s="185">
        <f t="shared" si="0"/>
        <v>4416.4235612439597</v>
      </c>
      <c r="F62" s="185">
        <f t="shared" si="2"/>
        <v>6212.2337447008958</v>
      </c>
      <c r="G62" s="133">
        <f t="shared" si="3"/>
        <v>373648.87821916363</v>
      </c>
      <c r="L62" s="186">
        <f t="shared" si="10"/>
        <v>46631</v>
      </c>
      <c r="M62" s="139">
        <v>49</v>
      </c>
      <c r="N62" s="146">
        <f t="shared" si="11"/>
        <v>378065.30178040761</v>
      </c>
      <c r="O62" s="187">
        <f t="shared" si="4"/>
        <v>1795.8101834569363</v>
      </c>
      <c r="P62" s="187">
        <f t="shared" si="5"/>
        <v>4416.4235612439597</v>
      </c>
      <c r="Q62" s="187">
        <f t="shared" si="6"/>
        <v>6212.2337447008958</v>
      </c>
      <c r="R62" s="146">
        <f t="shared" si="7"/>
        <v>373648.87821916363</v>
      </c>
    </row>
    <row r="63" spans="1:18" x14ac:dyDescent="0.35">
      <c r="A63" s="131">
        <f t="shared" si="8"/>
        <v>46661</v>
      </c>
      <c r="B63" s="132">
        <v>50</v>
      </c>
      <c r="C63" s="133">
        <f t="shared" si="9"/>
        <v>373648.87821916363</v>
      </c>
      <c r="D63" s="185">
        <f t="shared" si="1"/>
        <v>1774.8321715410275</v>
      </c>
      <c r="E63" s="185">
        <f t="shared" si="0"/>
        <v>4437.4015731598683</v>
      </c>
      <c r="F63" s="185">
        <f t="shared" si="2"/>
        <v>6212.2337447008958</v>
      </c>
      <c r="G63" s="133">
        <f t="shared" si="3"/>
        <v>369211.47664600378</v>
      </c>
      <c r="L63" s="186">
        <f t="shared" si="10"/>
        <v>46661</v>
      </c>
      <c r="M63" s="139">
        <v>50</v>
      </c>
      <c r="N63" s="146">
        <f t="shared" si="11"/>
        <v>373648.87821916363</v>
      </c>
      <c r="O63" s="187">
        <f t="shared" si="4"/>
        <v>1774.8321715410275</v>
      </c>
      <c r="P63" s="187">
        <f t="shared" si="5"/>
        <v>4437.4015731598683</v>
      </c>
      <c r="Q63" s="187">
        <f t="shared" si="6"/>
        <v>6212.2337447008958</v>
      </c>
      <c r="R63" s="146">
        <f t="shared" si="7"/>
        <v>369211.47664600378</v>
      </c>
    </row>
    <row r="64" spans="1:18" x14ac:dyDescent="0.35">
      <c r="A64" s="131">
        <f t="shared" si="8"/>
        <v>46692</v>
      </c>
      <c r="B64" s="132">
        <v>51</v>
      </c>
      <c r="C64" s="133">
        <f t="shared" si="9"/>
        <v>369211.47664600378</v>
      </c>
      <c r="D64" s="185">
        <f t="shared" si="1"/>
        <v>1753.7545140685181</v>
      </c>
      <c r="E64" s="185">
        <f t="shared" si="0"/>
        <v>4458.4792306323779</v>
      </c>
      <c r="F64" s="185">
        <f t="shared" si="2"/>
        <v>6212.2337447008958</v>
      </c>
      <c r="G64" s="133">
        <f t="shared" si="3"/>
        <v>364752.99741537141</v>
      </c>
      <c r="L64" s="186">
        <f t="shared" si="10"/>
        <v>46692</v>
      </c>
      <c r="M64" s="139">
        <v>51</v>
      </c>
      <c r="N64" s="146">
        <f t="shared" si="11"/>
        <v>369211.47664600378</v>
      </c>
      <c r="O64" s="187">
        <f t="shared" si="4"/>
        <v>1753.7545140685181</v>
      </c>
      <c r="P64" s="187">
        <f t="shared" si="5"/>
        <v>4458.4792306323779</v>
      </c>
      <c r="Q64" s="187">
        <f t="shared" si="6"/>
        <v>6212.2337447008958</v>
      </c>
      <c r="R64" s="146">
        <f t="shared" si="7"/>
        <v>364752.99741537141</v>
      </c>
    </row>
    <row r="65" spans="1:18" x14ac:dyDescent="0.35">
      <c r="A65" s="131">
        <f t="shared" si="8"/>
        <v>46722</v>
      </c>
      <c r="B65" s="132">
        <v>52</v>
      </c>
      <c r="C65" s="133">
        <f t="shared" si="9"/>
        <v>364752.99741537141</v>
      </c>
      <c r="D65" s="185">
        <f t="shared" si="1"/>
        <v>1732.5767377230143</v>
      </c>
      <c r="E65" s="185">
        <f t="shared" si="0"/>
        <v>4479.6570069778818</v>
      </c>
      <c r="F65" s="185">
        <f t="shared" si="2"/>
        <v>6212.2337447008958</v>
      </c>
      <c r="G65" s="133">
        <f t="shared" si="3"/>
        <v>360273.34040839353</v>
      </c>
      <c r="L65" s="186">
        <f t="shared" si="10"/>
        <v>46722</v>
      </c>
      <c r="M65" s="139">
        <v>52</v>
      </c>
      <c r="N65" s="146">
        <f t="shared" si="11"/>
        <v>364752.99741537141</v>
      </c>
      <c r="O65" s="187">
        <f t="shared" si="4"/>
        <v>1732.5767377230143</v>
      </c>
      <c r="P65" s="187">
        <f t="shared" si="5"/>
        <v>4479.6570069778818</v>
      </c>
      <c r="Q65" s="187">
        <f t="shared" si="6"/>
        <v>6212.2337447008958</v>
      </c>
      <c r="R65" s="146">
        <f t="shared" si="7"/>
        <v>360273.34040839353</v>
      </c>
    </row>
    <row r="66" spans="1:18" x14ac:dyDescent="0.35">
      <c r="A66" s="131">
        <f t="shared" si="8"/>
        <v>46753</v>
      </c>
      <c r="B66" s="132">
        <v>53</v>
      </c>
      <c r="C66" s="133">
        <f t="shared" si="9"/>
        <v>360273.34040839353</v>
      </c>
      <c r="D66" s="185">
        <f t="shared" si="1"/>
        <v>1711.2983669398695</v>
      </c>
      <c r="E66" s="185">
        <f t="shared" si="0"/>
        <v>4500.9353777610268</v>
      </c>
      <c r="F66" s="185">
        <f t="shared" si="2"/>
        <v>6212.2337447008958</v>
      </c>
      <c r="G66" s="133">
        <f t="shared" si="3"/>
        <v>355772.40503063251</v>
      </c>
      <c r="L66" s="186">
        <f t="shared" si="10"/>
        <v>46753</v>
      </c>
      <c r="M66" s="139">
        <v>53</v>
      </c>
      <c r="N66" s="146">
        <f t="shared" si="11"/>
        <v>360273.34040839353</v>
      </c>
      <c r="O66" s="187">
        <f t="shared" si="4"/>
        <v>1711.2983669398695</v>
      </c>
      <c r="P66" s="187">
        <f t="shared" si="5"/>
        <v>4500.9353777610268</v>
      </c>
      <c r="Q66" s="187">
        <f t="shared" si="6"/>
        <v>6212.2337447008958</v>
      </c>
      <c r="R66" s="146">
        <f t="shared" si="7"/>
        <v>355772.40503063251</v>
      </c>
    </row>
    <row r="67" spans="1:18" x14ac:dyDescent="0.35">
      <c r="A67" s="131">
        <f t="shared" si="8"/>
        <v>46784</v>
      </c>
      <c r="B67" s="132">
        <v>54</v>
      </c>
      <c r="C67" s="133">
        <f t="shared" si="9"/>
        <v>355772.40503063251</v>
      </c>
      <c r="D67" s="185">
        <f t="shared" si="1"/>
        <v>1689.9189238955043</v>
      </c>
      <c r="E67" s="185">
        <f t="shared" si="0"/>
        <v>4522.3148208053917</v>
      </c>
      <c r="F67" s="185">
        <f t="shared" si="2"/>
        <v>6212.2337447008958</v>
      </c>
      <c r="G67" s="133">
        <f t="shared" si="3"/>
        <v>351250.09020982712</v>
      </c>
      <c r="L67" s="186">
        <f t="shared" si="10"/>
        <v>46784</v>
      </c>
      <c r="M67" s="139">
        <v>54</v>
      </c>
      <c r="N67" s="146">
        <f t="shared" si="11"/>
        <v>355772.40503063251</v>
      </c>
      <c r="O67" s="187">
        <f t="shared" si="4"/>
        <v>1689.9189238955043</v>
      </c>
      <c r="P67" s="187">
        <f t="shared" si="5"/>
        <v>4522.3148208053917</v>
      </c>
      <c r="Q67" s="187">
        <f t="shared" si="6"/>
        <v>6212.2337447008958</v>
      </c>
      <c r="R67" s="146">
        <f t="shared" si="7"/>
        <v>351250.09020982712</v>
      </c>
    </row>
    <row r="68" spans="1:18" x14ac:dyDescent="0.35">
      <c r="A68" s="131">
        <f t="shared" si="8"/>
        <v>46813</v>
      </c>
      <c r="B68" s="132">
        <v>55</v>
      </c>
      <c r="C68" s="133">
        <f t="shared" si="9"/>
        <v>351250.09020982712</v>
      </c>
      <c r="D68" s="185">
        <f t="shared" si="1"/>
        <v>1668.437928496679</v>
      </c>
      <c r="E68" s="185">
        <f t="shared" si="0"/>
        <v>4543.7958162042178</v>
      </c>
      <c r="F68" s="185">
        <f t="shared" si="2"/>
        <v>6212.2337447008968</v>
      </c>
      <c r="G68" s="133">
        <f t="shared" si="3"/>
        <v>346706.2943936229</v>
      </c>
      <c r="L68" s="186">
        <f t="shared" si="10"/>
        <v>46813</v>
      </c>
      <c r="M68" s="139">
        <v>55</v>
      </c>
      <c r="N68" s="146">
        <f t="shared" si="11"/>
        <v>351250.09020982712</v>
      </c>
      <c r="O68" s="187">
        <f t="shared" si="4"/>
        <v>1668.437928496679</v>
      </c>
      <c r="P68" s="187">
        <f t="shared" si="5"/>
        <v>4543.7958162042178</v>
      </c>
      <c r="Q68" s="187">
        <f t="shared" si="6"/>
        <v>6212.2337447008968</v>
      </c>
      <c r="R68" s="146">
        <f t="shared" si="7"/>
        <v>346706.2943936229</v>
      </c>
    </row>
    <row r="69" spans="1:18" x14ac:dyDescent="0.35">
      <c r="A69" s="131">
        <f t="shared" si="8"/>
        <v>46844</v>
      </c>
      <c r="B69" s="132">
        <v>56</v>
      </c>
      <c r="C69" s="133">
        <f t="shared" si="9"/>
        <v>346706.2943936229</v>
      </c>
      <c r="D69" s="185">
        <f t="shared" si="1"/>
        <v>1646.8548983697087</v>
      </c>
      <c r="E69" s="185">
        <f t="shared" si="0"/>
        <v>4565.3788463311876</v>
      </c>
      <c r="F69" s="185">
        <f t="shared" si="2"/>
        <v>6212.2337447008958</v>
      </c>
      <c r="G69" s="133">
        <f t="shared" si="3"/>
        <v>342140.91554729169</v>
      </c>
      <c r="L69" s="186">
        <f t="shared" si="10"/>
        <v>46844</v>
      </c>
      <c r="M69" s="139">
        <v>56</v>
      </c>
      <c r="N69" s="146">
        <f t="shared" si="11"/>
        <v>346706.2943936229</v>
      </c>
      <c r="O69" s="187">
        <f t="shared" si="4"/>
        <v>1646.8548983697087</v>
      </c>
      <c r="P69" s="187">
        <f t="shared" si="5"/>
        <v>4565.3788463311876</v>
      </c>
      <c r="Q69" s="187">
        <f t="shared" si="6"/>
        <v>6212.2337447008958</v>
      </c>
      <c r="R69" s="146">
        <f t="shared" si="7"/>
        <v>342140.91554729169</v>
      </c>
    </row>
    <row r="70" spans="1:18" x14ac:dyDescent="0.35">
      <c r="A70" s="131">
        <f t="shared" si="8"/>
        <v>46874</v>
      </c>
      <c r="B70" s="132">
        <v>57</v>
      </c>
      <c r="C70" s="133">
        <f t="shared" si="9"/>
        <v>342140.91554729169</v>
      </c>
      <c r="D70" s="185">
        <f t="shared" si="1"/>
        <v>1625.1693488496358</v>
      </c>
      <c r="E70" s="185">
        <f t="shared" si="0"/>
        <v>4587.064395851261</v>
      </c>
      <c r="F70" s="185">
        <f t="shared" si="2"/>
        <v>6212.2337447008968</v>
      </c>
      <c r="G70" s="133">
        <f t="shared" si="3"/>
        <v>337553.85115144041</v>
      </c>
      <c r="L70" s="186">
        <f t="shared" si="10"/>
        <v>46874</v>
      </c>
      <c r="M70" s="139">
        <v>57</v>
      </c>
      <c r="N70" s="146">
        <f t="shared" si="11"/>
        <v>342140.91554729169</v>
      </c>
      <c r="O70" s="187">
        <f t="shared" si="4"/>
        <v>1625.1693488496358</v>
      </c>
      <c r="P70" s="187">
        <f t="shared" si="5"/>
        <v>4587.064395851261</v>
      </c>
      <c r="Q70" s="187">
        <f t="shared" si="6"/>
        <v>6212.2337447008968</v>
      </c>
      <c r="R70" s="146">
        <f t="shared" si="7"/>
        <v>337553.85115144041</v>
      </c>
    </row>
    <row r="71" spans="1:18" x14ac:dyDescent="0.35">
      <c r="A71" s="131">
        <f t="shared" si="8"/>
        <v>46905</v>
      </c>
      <c r="B71" s="132">
        <v>58</v>
      </c>
      <c r="C71" s="133">
        <f t="shared" si="9"/>
        <v>337553.85115144041</v>
      </c>
      <c r="D71" s="185">
        <f t="shared" si="1"/>
        <v>1603.3807929693421</v>
      </c>
      <c r="E71" s="185">
        <f t="shared" si="0"/>
        <v>4608.8529517315537</v>
      </c>
      <c r="F71" s="185">
        <f t="shared" si="2"/>
        <v>6212.2337447008958</v>
      </c>
      <c r="G71" s="133">
        <f t="shared" si="3"/>
        <v>332944.99819970888</v>
      </c>
      <c r="L71" s="186">
        <f t="shared" si="10"/>
        <v>46905</v>
      </c>
      <c r="M71" s="139">
        <v>58</v>
      </c>
      <c r="N71" s="146">
        <f t="shared" si="11"/>
        <v>337553.85115144041</v>
      </c>
      <c r="O71" s="187">
        <f t="shared" si="4"/>
        <v>1603.3807929693421</v>
      </c>
      <c r="P71" s="187">
        <f t="shared" si="5"/>
        <v>4608.8529517315537</v>
      </c>
      <c r="Q71" s="187">
        <f t="shared" si="6"/>
        <v>6212.2337447008958</v>
      </c>
      <c r="R71" s="146">
        <f t="shared" si="7"/>
        <v>332944.99819970888</v>
      </c>
    </row>
    <row r="72" spans="1:18" x14ac:dyDescent="0.35">
      <c r="A72" s="131">
        <f t="shared" si="8"/>
        <v>46935</v>
      </c>
      <c r="B72" s="132">
        <v>59</v>
      </c>
      <c r="C72" s="133">
        <f t="shared" si="9"/>
        <v>332944.99819970888</v>
      </c>
      <c r="D72" s="185">
        <f t="shared" si="1"/>
        <v>1581.4887414486175</v>
      </c>
      <c r="E72" s="185">
        <f t="shared" si="0"/>
        <v>4630.7450032522784</v>
      </c>
      <c r="F72" s="185">
        <f t="shared" si="2"/>
        <v>6212.2337447008958</v>
      </c>
      <c r="G72" s="133">
        <f t="shared" si="3"/>
        <v>328314.25319645659</v>
      </c>
      <c r="L72" s="186">
        <f t="shared" si="10"/>
        <v>46935</v>
      </c>
      <c r="M72" s="139">
        <v>59</v>
      </c>
      <c r="N72" s="146">
        <f t="shared" si="11"/>
        <v>332944.99819970888</v>
      </c>
      <c r="O72" s="187">
        <f t="shared" si="4"/>
        <v>1581.4887414486175</v>
      </c>
      <c r="P72" s="187">
        <f t="shared" si="5"/>
        <v>4630.7450032522784</v>
      </c>
      <c r="Q72" s="187">
        <f t="shared" si="6"/>
        <v>6212.2337447008958</v>
      </c>
      <c r="R72" s="146">
        <f t="shared" si="7"/>
        <v>328314.25319645659</v>
      </c>
    </row>
    <row r="73" spans="1:18" x14ac:dyDescent="0.35">
      <c r="A73" s="131">
        <f t="shared" si="8"/>
        <v>46966</v>
      </c>
      <c r="B73" s="132">
        <v>60</v>
      </c>
      <c r="C73" s="133">
        <f>G72</f>
        <v>328314.25319645659</v>
      </c>
      <c r="D73" s="185">
        <f t="shared" si="1"/>
        <v>1559.4927026831692</v>
      </c>
      <c r="E73" s="185">
        <f t="shared" si="0"/>
        <v>4652.7410420177266</v>
      </c>
      <c r="F73" s="185">
        <f t="shared" si="2"/>
        <v>6212.2337447008958</v>
      </c>
      <c r="G73" s="133">
        <f>C73-E73</f>
        <v>323661.51215443888</v>
      </c>
      <c r="L73" s="186">
        <f t="shared" si="10"/>
        <v>46966</v>
      </c>
      <c r="M73" s="139">
        <v>60</v>
      </c>
      <c r="N73" s="146">
        <f>R72</f>
        <v>328314.25319645659</v>
      </c>
      <c r="O73" s="187">
        <f t="shared" si="4"/>
        <v>1559.4927026831692</v>
      </c>
      <c r="P73" s="187">
        <f t="shared" si="5"/>
        <v>4652.7410420177266</v>
      </c>
      <c r="Q73" s="187">
        <f t="shared" si="6"/>
        <v>6212.2337447008958</v>
      </c>
      <c r="R73" s="146">
        <f>N73-P73</f>
        <v>323661.51215443888</v>
      </c>
    </row>
    <row r="74" spans="1:18" x14ac:dyDescent="0.35">
      <c r="A74" s="131">
        <f t="shared" si="8"/>
        <v>46997</v>
      </c>
      <c r="B74" s="132">
        <v>61</v>
      </c>
      <c r="C74" s="133">
        <f t="shared" ref="C74:C134" si="12">G73</f>
        <v>323661.51215443888</v>
      </c>
      <c r="D74" s="185">
        <f t="shared" si="1"/>
        <v>1537.3921827335846</v>
      </c>
      <c r="E74" s="185">
        <f t="shared" si="0"/>
        <v>4674.8415619673106</v>
      </c>
      <c r="F74" s="185">
        <f t="shared" si="2"/>
        <v>6212.2337447008949</v>
      </c>
      <c r="G74" s="133">
        <f t="shared" ref="G74:G134" si="13">C74-E74</f>
        <v>318986.67059247155</v>
      </c>
      <c r="L74" s="186">
        <f t="shared" si="10"/>
        <v>46997</v>
      </c>
      <c r="M74" s="139">
        <v>61</v>
      </c>
      <c r="N74" s="146">
        <f t="shared" ref="N74:N134" si="14">R73</f>
        <v>323661.51215443888</v>
      </c>
      <c r="O74" s="187">
        <f t="shared" si="4"/>
        <v>1537.3921827335846</v>
      </c>
      <c r="P74" s="187">
        <f t="shared" si="5"/>
        <v>4674.8415619673106</v>
      </c>
      <c r="Q74" s="187">
        <f t="shared" si="6"/>
        <v>6212.2337447008949</v>
      </c>
      <c r="R74" s="146">
        <f t="shared" ref="R74:R134" si="15">N74-P74</f>
        <v>318986.67059247155</v>
      </c>
    </row>
    <row r="75" spans="1:18" x14ac:dyDescent="0.35">
      <c r="A75" s="131">
        <f t="shared" si="8"/>
        <v>47027</v>
      </c>
      <c r="B75" s="132">
        <v>62</v>
      </c>
      <c r="C75" s="133">
        <f t="shared" si="12"/>
        <v>318986.67059247155</v>
      </c>
      <c r="D75" s="185">
        <f t="shared" si="1"/>
        <v>1515.1866853142401</v>
      </c>
      <c r="E75" s="185">
        <f t="shared" si="0"/>
        <v>4697.0470593866557</v>
      </c>
      <c r="F75" s="185">
        <f t="shared" si="2"/>
        <v>6212.2337447008958</v>
      </c>
      <c r="G75" s="133">
        <f t="shared" si="13"/>
        <v>314289.62353308487</v>
      </c>
      <c r="L75" s="186">
        <f t="shared" si="10"/>
        <v>47027</v>
      </c>
      <c r="M75" s="139">
        <v>62</v>
      </c>
      <c r="N75" s="146">
        <f t="shared" si="14"/>
        <v>318986.67059247155</v>
      </c>
      <c r="O75" s="187">
        <f t="shared" si="4"/>
        <v>1515.1866853142401</v>
      </c>
      <c r="P75" s="187">
        <f t="shared" si="5"/>
        <v>4697.0470593866557</v>
      </c>
      <c r="Q75" s="187">
        <f t="shared" si="6"/>
        <v>6212.2337447008958</v>
      </c>
      <c r="R75" s="146">
        <f t="shared" si="15"/>
        <v>314289.62353308487</v>
      </c>
    </row>
    <row r="76" spans="1:18" x14ac:dyDescent="0.35">
      <c r="A76" s="131">
        <f t="shared" si="8"/>
        <v>47058</v>
      </c>
      <c r="B76" s="132">
        <v>63</v>
      </c>
      <c r="C76" s="133">
        <f t="shared" si="12"/>
        <v>314289.62353308487</v>
      </c>
      <c r="D76" s="185">
        <f t="shared" si="1"/>
        <v>1492.8757117821533</v>
      </c>
      <c r="E76" s="185">
        <f t="shared" si="0"/>
        <v>4719.3580329187425</v>
      </c>
      <c r="F76" s="185">
        <f t="shared" si="2"/>
        <v>6212.2337447008958</v>
      </c>
      <c r="G76" s="133">
        <f t="shared" si="13"/>
        <v>309570.2655001661</v>
      </c>
      <c r="L76" s="186">
        <f t="shared" si="10"/>
        <v>47058</v>
      </c>
      <c r="M76" s="139">
        <v>63</v>
      </c>
      <c r="N76" s="146">
        <f t="shared" si="14"/>
        <v>314289.62353308487</v>
      </c>
      <c r="O76" s="187">
        <f t="shared" si="4"/>
        <v>1492.8757117821533</v>
      </c>
      <c r="P76" s="187">
        <f t="shared" si="5"/>
        <v>4719.3580329187425</v>
      </c>
      <c r="Q76" s="187">
        <f t="shared" si="6"/>
        <v>6212.2337447008958</v>
      </c>
      <c r="R76" s="146">
        <f t="shared" si="15"/>
        <v>309570.2655001661</v>
      </c>
    </row>
    <row r="77" spans="1:18" x14ac:dyDescent="0.35">
      <c r="A77" s="131">
        <f t="shared" si="8"/>
        <v>47088</v>
      </c>
      <c r="B77" s="132">
        <v>64</v>
      </c>
      <c r="C77" s="133">
        <f t="shared" si="12"/>
        <v>309570.2655001661</v>
      </c>
      <c r="D77" s="185">
        <f t="shared" si="1"/>
        <v>1470.4587611257896</v>
      </c>
      <c r="E77" s="185">
        <f t="shared" si="0"/>
        <v>4741.7749835751065</v>
      </c>
      <c r="F77" s="185">
        <f t="shared" si="2"/>
        <v>6212.2337447008958</v>
      </c>
      <c r="G77" s="133">
        <f t="shared" si="13"/>
        <v>304828.490516591</v>
      </c>
      <c r="L77" s="186">
        <f t="shared" si="10"/>
        <v>47088</v>
      </c>
      <c r="M77" s="139">
        <v>64</v>
      </c>
      <c r="N77" s="146">
        <f t="shared" si="14"/>
        <v>309570.2655001661</v>
      </c>
      <c r="O77" s="187">
        <f t="shared" si="4"/>
        <v>1470.4587611257896</v>
      </c>
      <c r="P77" s="187">
        <f t="shared" si="5"/>
        <v>4741.7749835751065</v>
      </c>
      <c r="Q77" s="187">
        <f t="shared" si="6"/>
        <v>6212.2337447008958</v>
      </c>
      <c r="R77" s="146">
        <f t="shared" si="15"/>
        <v>304828.490516591</v>
      </c>
    </row>
    <row r="78" spans="1:18" x14ac:dyDescent="0.35">
      <c r="A78" s="131">
        <f t="shared" si="8"/>
        <v>47119</v>
      </c>
      <c r="B78" s="132">
        <v>65</v>
      </c>
      <c r="C78" s="133">
        <f t="shared" si="12"/>
        <v>304828.490516591</v>
      </c>
      <c r="D78" s="185">
        <f t="shared" si="1"/>
        <v>1447.9353299538075</v>
      </c>
      <c r="E78" s="185">
        <f t="shared" ref="E78:E134" si="16">PPMT($E$10/12,B78,$E$7,-$E$8,$E$9,0)</f>
        <v>4764.2984147470888</v>
      </c>
      <c r="F78" s="185">
        <f t="shared" si="2"/>
        <v>6212.2337447008958</v>
      </c>
      <c r="G78" s="133">
        <f t="shared" si="13"/>
        <v>300064.19210184389</v>
      </c>
      <c r="L78" s="186">
        <f t="shared" si="10"/>
        <v>47119</v>
      </c>
      <c r="M78" s="139">
        <v>65</v>
      </c>
      <c r="N78" s="146">
        <f t="shared" si="14"/>
        <v>304828.490516591</v>
      </c>
      <c r="O78" s="187">
        <f t="shared" si="4"/>
        <v>1447.9353299538075</v>
      </c>
      <c r="P78" s="187">
        <f t="shared" si="5"/>
        <v>4764.2984147470888</v>
      </c>
      <c r="Q78" s="187">
        <f t="shared" si="6"/>
        <v>6212.2337447008958</v>
      </c>
      <c r="R78" s="146">
        <f t="shared" si="15"/>
        <v>300064.19210184389</v>
      </c>
    </row>
    <row r="79" spans="1:18" x14ac:dyDescent="0.35">
      <c r="A79" s="131">
        <f t="shared" si="8"/>
        <v>47150</v>
      </c>
      <c r="B79" s="132">
        <v>66</v>
      </c>
      <c r="C79" s="133">
        <f t="shared" si="12"/>
        <v>300064.19210184389</v>
      </c>
      <c r="D79" s="185">
        <f t="shared" ref="D79:D134" si="17">IPMT($E$10/12,B79,$E$7,-$E$8,$E$9)</f>
        <v>1425.3049124837589</v>
      </c>
      <c r="E79" s="185">
        <f t="shared" si="16"/>
        <v>4786.9288322171369</v>
      </c>
      <c r="F79" s="185">
        <f t="shared" ref="F79:F134" si="18">SUM(D79:E79)</f>
        <v>6212.2337447008958</v>
      </c>
      <c r="G79" s="133">
        <f t="shared" si="13"/>
        <v>295277.26326962677</v>
      </c>
      <c r="L79" s="186">
        <f t="shared" si="10"/>
        <v>47150</v>
      </c>
      <c r="M79" s="139">
        <v>66</v>
      </c>
      <c r="N79" s="146">
        <f t="shared" si="14"/>
        <v>300064.19210184389</v>
      </c>
      <c r="O79" s="187">
        <f t="shared" ref="O79:O134" si="19">IPMT($P$10/12,M79,$P$7,-$P$8,$P$9)</f>
        <v>1425.3049124837589</v>
      </c>
      <c r="P79" s="187">
        <f t="shared" ref="P79:P134" si="20">PPMT($P$10/12,M79,$P$7,-$P$8,$P$9)</f>
        <v>4786.9288322171369</v>
      </c>
      <c r="Q79" s="187">
        <f t="shared" ref="Q79:Q134" si="21">SUM(O79:P79)</f>
        <v>6212.2337447008958</v>
      </c>
      <c r="R79" s="146">
        <f t="shared" si="15"/>
        <v>295277.26326962677</v>
      </c>
    </row>
    <row r="80" spans="1:18" x14ac:dyDescent="0.35">
      <c r="A80" s="131">
        <f t="shared" si="8"/>
        <v>47178</v>
      </c>
      <c r="B80" s="132">
        <v>67</v>
      </c>
      <c r="C80" s="133">
        <f t="shared" si="12"/>
        <v>295277.26326962677</v>
      </c>
      <c r="D80" s="185">
        <f t="shared" si="17"/>
        <v>1402.5670005307275</v>
      </c>
      <c r="E80" s="185">
        <f t="shared" si="16"/>
        <v>4809.6667441701684</v>
      </c>
      <c r="F80" s="185">
        <f t="shared" si="18"/>
        <v>6212.2337447008958</v>
      </c>
      <c r="G80" s="133">
        <f t="shared" si="13"/>
        <v>290467.59652545658</v>
      </c>
      <c r="L80" s="186">
        <f t="shared" si="10"/>
        <v>47178</v>
      </c>
      <c r="M80" s="139">
        <v>67</v>
      </c>
      <c r="N80" s="146">
        <f t="shared" si="14"/>
        <v>295277.26326962677</v>
      </c>
      <c r="O80" s="187">
        <f t="shared" si="19"/>
        <v>1402.5670005307275</v>
      </c>
      <c r="P80" s="187">
        <f t="shared" si="20"/>
        <v>4809.6667441701684</v>
      </c>
      <c r="Q80" s="187">
        <f t="shared" si="21"/>
        <v>6212.2337447008958</v>
      </c>
      <c r="R80" s="146">
        <f t="shared" si="15"/>
        <v>290467.59652545658</v>
      </c>
    </row>
    <row r="81" spans="1:18" x14ac:dyDescent="0.35">
      <c r="A81" s="131">
        <f t="shared" ref="A81:A134" si="22">EDATE(A80,1)</f>
        <v>47209</v>
      </c>
      <c r="B81" s="132">
        <v>68</v>
      </c>
      <c r="C81" s="133">
        <f t="shared" si="12"/>
        <v>290467.59652545658</v>
      </c>
      <c r="D81" s="185">
        <f t="shared" si="17"/>
        <v>1379.7210834959192</v>
      </c>
      <c r="E81" s="185">
        <f t="shared" si="16"/>
        <v>4832.5126612049771</v>
      </c>
      <c r="F81" s="185">
        <f t="shared" si="18"/>
        <v>6212.2337447008958</v>
      </c>
      <c r="G81" s="133">
        <f t="shared" si="13"/>
        <v>285635.08386425162</v>
      </c>
      <c r="L81" s="186">
        <f t="shared" ref="L81:L134" si="23">EDATE(L80,1)</f>
        <v>47209</v>
      </c>
      <c r="M81" s="139">
        <v>68</v>
      </c>
      <c r="N81" s="146">
        <f t="shared" si="14"/>
        <v>290467.59652545658</v>
      </c>
      <c r="O81" s="187">
        <f t="shared" si="19"/>
        <v>1379.7210834959192</v>
      </c>
      <c r="P81" s="187">
        <f t="shared" si="20"/>
        <v>4832.5126612049771</v>
      </c>
      <c r="Q81" s="187">
        <f t="shared" si="21"/>
        <v>6212.2337447008958</v>
      </c>
      <c r="R81" s="146">
        <f t="shared" si="15"/>
        <v>285635.08386425162</v>
      </c>
    </row>
    <row r="82" spans="1:18" x14ac:dyDescent="0.35">
      <c r="A82" s="131">
        <f t="shared" si="22"/>
        <v>47239</v>
      </c>
      <c r="B82" s="132">
        <v>69</v>
      </c>
      <c r="C82" s="133">
        <f t="shared" si="12"/>
        <v>285635.08386425162</v>
      </c>
      <c r="D82" s="185">
        <f t="shared" si="17"/>
        <v>1356.7666483551957</v>
      </c>
      <c r="E82" s="185">
        <f t="shared" si="16"/>
        <v>4855.4670963457002</v>
      </c>
      <c r="F82" s="185">
        <f t="shared" si="18"/>
        <v>6212.2337447008958</v>
      </c>
      <c r="G82" s="133">
        <f t="shared" si="13"/>
        <v>280779.61676790594</v>
      </c>
      <c r="L82" s="186">
        <f t="shared" si="23"/>
        <v>47239</v>
      </c>
      <c r="M82" s="139">
        <v>69</v>
      </c>
      <c r="N82" s="146">
        <f t="shared" si="14"/>
        <v>285635.08386425162</v>
      </c>
      <c r="O82" s="187">
        <f t="shared" si="19"/>
        <v>1356.7666483551957</v>
      </c>
      <c r="P82" s="187">
        <f t="shared" si="20"/>
        <v>4855.4670963457002</v>
      </c>
      <c r="Q82" s="187">
        <f t="shared" si="21"/>
        <v>6212.2337447008958</v>
      </c>
      <c r="R82" s="146">
        <f t="shared" si="15"/>
        <v>280779.61676790594</v>
      </c>
    </row>
    <row r="83" spans="1:18" x14ac:dyDescent="0.35">
      <c r="A83" s="131">
        <f t="shared" si="22"/>
        <v>47270</v>
      </c>
      <c r="B83" s="132">
        <v>70</v>
      </c>
      <c r="C83" s="133">
        <f t="shared" si="12"/>
        <v>280779.61676790594</v>
      </c>
      <c r="D83" s="185">
        <f t="shared" si="17"/>
        <v>1333.7031796475535</v>
      </c>
      <c r="E83" s="185">
        <f t="shared" si="16"/>
        <v>4878.5305650533428</v>
      </c>
      <c r="F83" s="185">
        <f t="shared" si="18"/>
        <v>6212.2337447008958</v>
      </c>
      <c r="G83" s="133">
        <f t="shared" si="13"/>
        <v>275901.0862028526</v>
      </c>
      <c r="L83" s="186">
        <f t="shared" si="23"/>
        <v>47270</v>
      </c>
      <c r="M83" s="139">
        <v>70</v>
      </c>
      <c r="N83" s="146">
        <f t="shared" si="14"/>
        <v>280779.61676790594</v>
      </c>
      <c r="O83" s="187">
        <f t="shared" si="19"/>
        <v>1333.7031796475535</v>
      </c>
      <c r="P83" s="187">
        <f t="shared" si="20"/>
        <v>4878.5305650533428</v>
      </c>
      <c r="Q83" s="187">
        <f t="shared" si="21"/>
        <v>6212.2337447008958</v>
      </c>
      <c r="R83" s="146">
        <f t="shared" si="15"/>
        <v>275901.0862028526</v>
      </c>
    </row>
    <row r="84" spans="1:18" x14ac:dyDescent="0.35">
      <c r="A84" s="131">
        <f t="shared" si="22"/>
        <v>47300</v>
      </c>
      <c r="B84" s="132">
        <v>71</v>
      </c>
      <c r="C84" s="133">
        <f t="shared" si="12"/>
        <v>275901.0862028526</v>
      </c>
      <c r="D84" s="185">
        <f t="shared" si="17"/>
        <v>1310.5301594635505</v>
      </c>
      <c r="E84" s="185">
        <f t="shared" si="16"/>
        <v>4901.7035852373456</v>
      </c>
      <c r="F84" s="185">
        <f t="shared" si="18"/>
        <v>6212.2337447008958</v>
      </c>
      <c r="G84" s="133">
        <f t="shared" si="13"/>
        <v>270999.38261761528</v>
      </c>
      <c r="L84" s="186">
        <f t="shared" si="23"/>
        <v>47300</v>
      </c>
      <c r="M84" s="139">
        <v>71</v>
      </c>
      <c r="N84" s="146">
        <f t="shared" si="14"/>
        <v>275901.0862028526</v>
      </c>
      <c r="O84" s="187">
        <f t="shared" si="19"/>
        <v>1310.5301594635505</v>
      </c>
      <c r="P84" s="187">
        <f t="shared" si="20"/>
        <v>4901.7035852373456</v>
      </c>
      <c r="Q84" s="187">
        <f t="shared" si="21"/>
        <v>6212.2337447008958</v>
      </c>
      <c r="R84" s="146">
        <f t="shared" si="15"/>
        <v>270999.38261761528</v>
      </c>
    </row>
    <row r="85" spans="1:18" x14ac:dyDescent="0.35">
      <c r="A85" s="131">
        <f t="shared" si="22"/>
        <v>47331</v>
      </c>
      <c r="B85" s="132">
        <v>72</v>
      </c>
      <c r="C85" s="133">
        <f t="shared" si="12"/>
        <v>270999.38261761528</v>
      </c>
      <c r="D85" s="185">
        <f t="shared" si="17"/>
        <v>1287.2470674336728</v>
      </c>
      <c r="E85" s="185">
        <f t="shared" si="16"/>
        <v>4924.9866772672231</v>
      </c>
      <c r="F85" s="185">
        <f t="shared" si="18"/>
        <v>6212.2337447008958</v>
      </c>
      <c r="G85" s="133">
        <f t="shared" si="13"/>
        <v>266074.39594034804</v>
      </c>
      <c r="L85" s="186">
        <f t="shared" si="23"/>
        <v>47331</v>
      </c>
      <c r="M85" s="139">
        <v>72</v>
      </c>
      <c r="N85" s="146">
        <f t="shared" si="14"/>
        <v>270999.38261761528</v>
      </c>
      <c r="O85" s="187">
        <f t="shared" si="19"/>
        <v>1287.2470674336728</v>
      </c>
      <c r="P85" s="187">
        <f t="shared" si="20"/>
        <v>4924.9866772672231</v>
      </c>
      <c r="Q85" s="187">
        <f t="shared" si="21"/>
        <v>6212.2337447008958</v>
      </c>
      <c r="R85" s="146">
        <f t="shared" si="15"/>
        <v>266074.39594034804</v>
      </c>
    </row>
    <row r="86" spans="1:18" x14ac:dyDescent="0.35">
      <c r="A86" s="131">
        <f t="shared" si="22"/>
        <v>47362</v>
      </c>
      <c r="B86" s="132">
        <v>73</v>
      </c>
      <c r="C86" s="133">
        <f t="shared" si="12"/>
        <v>266074.39594034804</v>
      </c>
      <c r="D86" s="185">
        <f t="shared" si="17"/>
        <v>1263.8533807166536</v>
      </c>
      <c r="E86" s="185">
        <f t="shared" si="16"/>
        <v>4948.3803639842417</v>
      </c>
      <c r="F86" s="185">
        <f t="shared" si="18"/>
        <v>6212.2337447008958</v>
      </c>
      <c r="G86" s="133">
        <f t="shared" si="13"/>
        <v>261126.0155763638</v>
      </c>
      <c r="L86" s="186">
        <f t="shared" si="23"/>
        <v>47362</v>
      </c>
      <c r="M86" s="139">
        <v>73</v>
      </c>
      <c r="N86" s="146">
        <f t="shared" si="14"/>
        <v>266074.39594034804</v>
      </c>
      <c r="O86" s="187">
        <f t="shared" si="19"/>
        <v>1263.8533807166536</v>
      </c>
      <c r="P86" s="187">
        <f t="shared" si="20"/>
        <v>4948.3803639842417</v>
      </c>
      <c r="Q86" s="187">
        <f t="shared" si="21"/>
        <v>6212.2337447008958</v>
      </c>
      <c r="R86" s="146">
        <f t="shared" si="15"/>
        <v>261126.0155763638</v>
      </c>
    </row>
    <row r="87" spans="1:18" x14ac:dyDescent="0.35">
      <c r="A87" s="131">
        <f t="shared" si="22"/>
        <v>47392</v>
      </c>
      <c r="B87" s="132">
        <v>74</v>
      </c>
      <c r="C87" s="133">
        <f t="shared" si="12"/>
        <v>261126.0155763638</v>
      </c>
      <c r="D87" s="185">
        <f t="shared" si="17"/>
        <v>1240.3485739877283</v>
      </c>
      <c r="E87" s="185">
        <f t="shared" si="16"/>
        <v>4971.8851707131671</v>
      </c>
      <c r="F87" s="185">
        <f t="shared" si="18"/>
        <v>6212.2337447008958</v>
      </c>
      <c r="G87" s="133">
        <f t="shared" si="13"/>
        <v>256154.13040565065</v>
      </c>
      <c r="L87" s="186">
        <f t="shared" si="23"/>
        <v>47392</v>
      </c>
      <c r="M87" s="139">
        <v>74</v>
      </c>
      <c r="N87" s="146">
        <f t="shared" si="14"/>
        <v>261126.0155763638</v>
      </c>
      <c r="O87" s="187">
        <f t="shared" si="19"/>
        <v>1240.3485739877283</v>
      </c>
      <c r="P87" s="187">
        <f t="shared" si="20"/>
        <v>4971.8851707131671</v>
      </c>
      <c r="Q87" s="187">
        <f t="shared" si="21"/>
        <v>6212.2337447008958</v>
      </c>
      <c r="R87" s="146">
        <f t="shared" si="15"/>
        <v>256154.13040565065</v>
      </c>
    </row>
    <row r="88" spans="1:18" x14ac:dyDescent="0.35">
      <c r="A88" s="131">
        <f t="shared" si="22"/>
        <v>47423</v>
      </c>
      <c r="B88" s="132">
        <v>75</v>
      </c>
      <c r="C88" s="133">
        <f t="shared" si="12"/>
        <v>256154.13040565065</v>
      </c>
      <c r="D88" s="185">
        <f t="shared" si="17"/>
        <v>1216.7321194268409</v>
      </c>
      <c r="E88" s="185">
        <f t="shared" si="16"/>
        <v>4995.5016252740552</v>
      </c>
      <c r="F88" s="185">
        <f t="shared" si="18"/>
        <v>6212.2337447008958</v>
      </c>
      <c r="G88" s="133">
        <f t="shared" si="13"/>
        <v>251158.6287803766</v>
      </c>
      <c r="L88" s="186">
        <f t="shared" si="23"/>
        <v>47423</v>
      </c>
      <c r="M88" s="139">
        <v>75</v>
      </c>
      <c r="N88" s="146">
        <f t="shared" si="14"/>
        <v>256154.13040565065</v>
      </c>
      <c r="O88" s="187">
        <f t="shared" si="19"/>
        <v>1216.7321194268409</v>
      </c>
      <c r="P88" s="187">
        <f t="shared" si="20"/>
        <v>4995.5016252740552</v>
      </c>
      <c r="Q88" s="187">
        <f t="shared" si="21"/>
        <v>6212.2337447008958</v>
      </c>
      <c r="R88" s="146">
        <f t="shared" si="15"/>
        <v>251158.6287803766</v>
      </c>
    </row>
    <row r="89" spans="1:18" x14ac:dyDescent="0.35">
      <c r="A89" s="131">
        <f t="shared" si="22"/>
        <v>47453</v>
      </c>
      <c r="B89" s="132">
        <v>76</v>
      </c>
      <c r="C89" s="133">
        <f t="shared" si="12"/>
        <v>251158.6287803766</v>
      </c>
      <c r="D89" s="185">
        <f t="shared" si="17"/>
        <v>1193.0034867067891</v>
      </c>
      <c r="E89" s="185">
        <f t="shared" si="16"/>
        <v>5019.230257994107</v>
      </c>
      <c r="F89" s="185">
        <f t="shared" si="18"/>
        <v>6212.2337447008958</v>
      </c>
      <c r="G89" s="133">
        <f t="shared" si="13"/>
        <v>246139.39852238249</v>
      </c>
      <c r="L89" s="186">
        <f t="shared" si="23"/>
        <v>47453</v>
      </c>
      <c r="M89" s="139">
        <v>76</v>
      </c>
      <c r="N89" s="146">
        <f t="shared" si="14"/>
        <v>251158.6287803766</v>
      </c>
      <c r="O89" s="187">
        <f t="shared" si="19"/>
        <v>1193.0034867067891</v>
      </c>
      <c r="P89" s="187">
        <f t="shared" si="20"/>
        <v>5019.230257994107</v>
      </c>
      <c r="Q89" s="187">
        <f t="shared" si="21"/>
        <v>6212.2337447008958</v>
      </c>
      <c r="R89" s="146">
        <f t="shared" si="15"/>
        <v>246139.39852238249</v>
      </c>
    </row>
    <row r="90" spans="1:18" x14ac:dyDescent="0.35">
      <c r="A90" s="131">
        <f t="shared" si="22"/>
        <v>47484</v>
      </c>
      <c r="B90" s="132">
        <v>77</v>
      </c>
      <c r="C90" s="133">
        <f t="shared" si="12"/>
        <v>246139.39852238249</v>
      </c>
      <c r="D90" s="185">
        <f t="shared" si="17"/>
        <v>1169.1621429813169</v>
      </c>
      <c r="E90" s="185">
        <f t="shared" si="16"/>
        <v>5043.0716017195782</v>
      </c>
      <c r="F90" s="185">
        <f t="shared" si="18"/>
        <v>6212.2337447008949</v>
      </c>
      <c r="G90" s="133">
        <f t="shared" si="13"/>
        <v>241096.32692066292</v>
      </c>
      <c r="L90" s="186">
        <f t="shared" si="23"/>
        <v>47484</v>
      </c>
      <c r="M90" s="139">
        <v>77</v>
      </c>
      <c r="N90" s="146">
        <f t="shared" si="14"/>
        <v>246139.39852238249</v>
      </c>
      <c r="O90" s="187">
        <f t="shared" si="19"/>
        <v>1169.1621429813169</v>
      </c>
      <c r="P90" s="187">
        <f t="shared" si="20"/>
        <v>5043.0716017195782</v>
      </c>
      <c r="Q90" s="187">
        <f t="shared" si="21"/>
        <v>6212.2337447008949</v>
      </c>
      <c r="R90" s="146">
        <f t="shared" si="15"/>
        <v>241096.32692066292</v>
      </c>
    </row>
    <row r="91" spans="1:18" x14ac:dyDescent="0.35">
      <c r="A91" s="131">
        <f t="shared" si="22"/>
        <v>47515</v>
      </c>
      <c r="B91" s="132">
        <v>78</v>
      </c>
      <c r="C91" s="133">
        <f t="shared" si="12"/>
        <v>241096.32692066292</v>
      </c>
      <c r="D91" s="185">
        <f t="shared" si="17"/>
        <v>1145.2075528731491</v>
      </c>
      <c r="E91" s="185">
        <f t="shared" si="16"/>
        <v>5067.0261918277465</v>
      </c>
      <c r="F91" s="185">
        <f t="shared" si="18"/>
        <v>6212.2337447008958</v>
      </c>
      <c r="G91" s="133">
        <f t="shared" si="13"/>
        <v>236029.30072883517</v>
      </c>
      <c r="L91" s="186">
        <f t="shared" si="23"/>
        <v>47515</v>
      </c>
      <c r="M91" s="139">
        <v>78</v>
      </c>
      <c r="N91" s="146">
        <f t="shared" si="14"/>
        <v>241096.32692066292</v>
      </c>
      <c r="O91" s="187">
        <f t="shared" si="19"/>
        <v>1145.2075528731491</v>
      </c>
      <c r="P91" s="187">
        <f t="shared" si="20"/>
        <v>5067.0261918277465</v>
      </c>
      <c r="Q91" s="187">
        <f t="shared" si="21"/>
        <v>6212.2337447008958</v>
      </c>
      <c r="R91" s="146">
        <f t="shared" si="15"/>
        <v>236029.30072883517</v>
      </c>
    </row>
    <row r="92" spans="1:18" x14ac:dyDescent="0.35">
      <c r="A92" s="131">
        <f t="shared" si="22"/>
        <v>47543</v>
      </c>
      <c r="B92" s="132">
        <v>79</v>
      </c>
      <c r="C92" s="133">
        <f t="shared" si="12"/>
        <v>236029.30072883517</v>
      </c>
      <c r="D92" s="185">
        <f t="shared" si="17"/>
        <v>1121.139178461967</v>
      </c>
      <c r="E92" s="185">
        <f t="shared" si="16"/>
        <v>5091.0945662389286</v>
      </c>
      <c r="F92" s="185">
        <f t="shared" si="18"/>
        <v>6212.2337447008958</v>
      </c>
      <c r="G92" s="133">
        <f t="shared" si="13"/>
        <v>230938.20616259624</v>
      </c>
      <c r="L92" s="186">
        <f t="shared" si="23"/>
        <v>47543</v>
      </c>
      <c r="M92" s="139">
        <v>79</v>
      </c>
      <c r="N92" s="146">
        <f t="shared" si="14"/>
        <v>236029.30072883517</v>
      </c>
      <c r="O92" s="187">
        <f t="shared" si="19"/>
        <v>1121.139178461967</v>
      </c>
      <c r="P92" s="187">
        <f t="shared" si="20"/>
        <v>5091.0945662389286</v>
      </c>
      <c r="Q92" s="187">
        <f t="shared" si="21"/>
        <v>6212.2337447008958</v>
      </c>
      <c r="R92" s="146">
        <f t="shared" si="15"/>
        <v>230938.20616259624</v>
      </c>
    </row>
    <row r="93" spans="1:18" x14ac:dyDescent="0.35">
      <c r="A93" s="131">
        <f t="shared" si="22"/>
        <v>47574</v>
      </c>
      <c r="B93" s="132">
        <v>80</v>
      </c>
      <c r="C93" s="133">
        <f t="shared" si="12"/>
        <v>230938.20616259624</v>
      </c>
      <c r="D93" s="185">
        <f t="shared" si="17"/>
        <v>1096.9564792723322</v>
      </c>
      <c r="E93" s="185">
        <f t="shared" si="16"/>
        <v>5115.2772654285636</v>
      </c>
      <c r="F93" s="185">
        <f t="shared" si="18"/>
        <v>6212.2337447008958</v>
      </c>
      <c r="G93" s="133">
        <f t="shared" si="13"/>
        <v>225822.92889716767</v>
      </c>
      <c r="L93" s="186">
        <f t="shared" si="23"/>
        <v>47574</v>
      </c>
      <c r="M93" s="139">
        <v>80</v>
      </c>
      <c r="N93" s="146">
        <f t="shared" si="14"/>
        <v>230938.20616259624</v>
      </c>
      <c r="O93" s="187">
        <f t="shared" si="19"/>
        <v>1096.9564792723322</v>
      </c>
      <c r="P93" s="187">
        <f t="shared" si="20"/>
        <v>5115.2772654285636</v>
      </c>
      <c r="Q93" s="187">
        <f t="shared" si="21"/>
        <v>6212.2337447008958</v>
      </c>
      <c r="R93" s="146">
        <f t="shared" si="15"/>
        <v>225822.92889716767</v>
      </c>
    </row>
    <row r="94" spans="1:18" x14ac:dyDescent="0.35">
      <c r="A94" s="131">
        <f t="shared" si="22"/>
        <v>47604</v>
      </c>
      <c r="B94" s="132">
        <v>81</v>
      </c>
      <c r="C94" s="133">
        <f t="shared" si="12"/>
        <v>225822.92889716767</v>
      </c>
      <c r="D94" s="185">
        <f t="shared" si="17"/>
        <v>1072.6589122615464</v>
      </c>
      <c r="E94" s="185">
        <f t="shared" si="16"/>
        <v>5139.5748324393489</v>
      </c>
      <c r="F94" s="185">
        <f t="shared" si="18"/>
        <v>6212.2337447008958</v>
      </c>
      <c r="G94" s="133">
        <f t="shared" si="13"/>
        <v>220683.35406472834</v>
      </c>
      <c r="L94" s="186">
        <f t="shared" si="23"/>
        <v>47604</v>
      </c>
      <c r="M94" s="139">
        <v>81</v>
      </c>
      <c r="N94" s="146">
        <f t="shared" si="14"/>
        <v>225822.92889716767</v>
      </c>
      <c r="O94" s="187">
        <f t="shared" si="19"/>
        <v>1072.6589122615464</v>
      </c>
      <c r="P94" s="187">
        <f t="shared" si="20"/>
        <v>5139.5748324393489</v>
      </c>
      <c r="Q94" s="187">
        <f t="shared" si="21"/>
        <v>6212.2337447008958</v>
      </c>
      <c r="R94" s="146">
        <f t="shared" si="15"/>
        <v>220683.35406472834</v>
      </c>
    </row>
    <row r="95" spans="1:18" x14ac:dyDescent="0.35">
      <c r="A95" s="131">
        <f t="shared" si="22"/>
        <v>47635</v>
      </c>
      <c r="B95" s="132">
        <v>82</v>
      </c>
      <c r="C95" s="133">
        <f t="shared" si="12"/>
        <v>220683.35406472834</v>
      </c>
      <c r="D95" s="185">
        <f t="shared" si="17"/>
        <v>1048.2459318074598</v>
      </c>
      <c r="E95" s="185">
        <f t="shared" si="16"/>
        <v>5163.9878128934361</v>
      </c>
      <c r="F95" s="185">
        <f t="shared" si="18"/>
        <v>6212.2337447008958</v>
      </c>
      <c r="G95" s="133">
        <f t="shared" si="13"/>
        <v>215519.3662518349</v>
      </c>
      <c r="L95" s="186">
        <f t="shared" si="23"/>
        <v>47635</v>
      </c>
      <c r="M95" s="139">
        <v>82</v>
      </c>
      <c r="N95" s="146">
        <f t="shared" si="14"/>
        <v>220683.35406472834</v>
      </c>
      <c r="O95" s="187">
        <f t="shared" si="19"/>
        <v>1048.2459318074598</v>
      </c>
      <c r="P95" s="187">
        <f t="shared" si="20"/>
        <v>5163.9878128934361</v>
      </c>
      <c r="Q95" s="187">
        <f t="shared" si="21"/>
        <v>6212.2337447008958</v>
      </c>
      <c r="R95" s="146">
        <f t="shared" si="15"/>
        <v>215519.3662518349</v>
      </c>
    </row>
    <row r="96" spans="1:18" x14ac:dyDescent="0.35">
      <c r="A96" s="131">
        <f t="shared" si="22"/>
        <v>47665</v>
      </c>
      <c r="B96" s="132">
        <v>83</v>
      </c>
      <c r="C96" s="133">
        <f t="shared" si="12"/>
        <v>215519.3662518349</v>
      </c>
      <c r="D96" s="185">
        <f t="shared" si="17"/>
        <v>1023.716989696216</v>
      </c>
      <c r="E96" s="185">
        <f t="shared" si="16"/>
        <v>5188.5167550046799</v>
      </c>
      <c r="F96" s="185">
        <f t="shared" si="18"/>
        <v>6212.2337447008958</v>
      </c>
      <c r="G96" s="133">
        <f t="shared" si="13"/>
        <v>210330.84949683023</v>
      </c>
      <c r="L96" s="186">
        <f t="shared" si="23"/>
        <v>47665</v>
      </c>
      <c r="M96" s="139">
        <v>83</v>
      </c>
      <c r="N96" s="146">
        <f t="shared" si="14"/>
        <v>215519.3662518349</v>
      </c>
      <c r="O96" s="187">
        <f t="shared" si="19"/>
        <v>1023.716989696216</v>
      </c>
      <c r="P96" s="187">
        <f t="shared" si="20"/>
        <v>5188.5167550046799</v>
      </c>
      <c r="Q96" s="187">
        <f t="shared" si="21"/>
        <v>6212.2337447008958</v>
      </c>
      <c r="R96" s="146">
        <f t="shared" si="15"/>
        <v>210330.84949683023</v>
      </c>
    </row>
    <row r="97" spans="1:18" x14ac:dyDescent="0.35">
      <c r="A97" s="131">
        <f t="shared" si="22"/>
        <v>47696</v>
      </c>
      <c r="B97" s="132">
        <v>84</v>
      </c>
      <c r="C97" s="133">
        <f t="shared" si="12"/>
        <v>210330.84949683023</v>
      </c>
      <c r="D97" s="185">
        <f t="shared" si="17"/>
        <v>999.07153510994385</v>
      </c>
      <c r="E97" s="185">
        <f t="shared" si="16"/>
        <v>5213.1622095909524</v>
      </c>
      <c r="F97" s="185">
        <f t="shared" si="18"/>
        <v>6212.2337447008958</v>
      </c>
      <c r="G97" s="133">
        <f t="shared" si="13"/>
        <v>205117.68728723927</v>
      </c>
      <c r="L97" s="186">
        <f t="shared" si="23"/>
        <v>47696</v>
      </c>
      <c r="M97" s="139">
        <v>84</v>
      </c>
      <c r="N97" s="146">
        <f t="shared" si="14"/>
        <v>210330.84949683023</v>
      </c>
      <c r="O97" s="187">
        <f t="shared" si="19"/>
        <v>999.07153510994385</v>
      </c>
      <c r="P97" s="187">
        <f t="shared" si="20"/>
        <v>5213.1622095909524</v>
      </c>
      <c r="Q97" s="187">
        <f t="shared" si="21"/>
        <v>6212.2337447008958</v>
      </c>
      <c r="R97" s="146">
        <f t="shared" si="15"/>
        <v>205117.68728723927</v>
      </c>
    </row>
    <row r="98" spans="1:18" x14ac:dyDescent="0.35">
      <c r="A98" s="131">
        <f t="shared" si="22"/>
        <v>47727</v>
      </c>
      <c r="B98" s="132">
        <v>85</v>
      </c>
      <c r="C98" s="133">
        <f t="shared" si="12"/>
        <v>205117.68728723927</v>
      </c>
      <c r="D98" s="185">
        <f t="shared" si="17"/>
        <v>974.3090146143868</v>
      </c>
      <c r="E98" s="185">
        <f t="shared" si="16"/>
        <v>5237.924730086509</v>
      </c>
      <c r="F98" s="185">
        <f t="shared" si="18"/>
        <v>6212.2337447008958</v>
      </c>
      <c r="G98" s="133">
        <f t="shared" si="13"/>
        <v>199879.76255715278</v>
      </c>
      <c r="L98" s="186">
        <f t="shared" si="23"/>
        <v>47727</v>
      </c>
      <c r="M98" s="139">
        <v>85</v>
      </c>
      <c r="N98" s="146">
        <f t="shared" si="14"/>
        <v>205117.68728723927</v>
      </c>
      <c r="O98" s="187">
        <f t="shared" si="19"/>
        <v>974.3090146143868</v>
      </c>
      <c r="P98" s="187">
        <f t="shared" si="20"/>
        <v>5237.924730086509</v>
      </c>
      <c r="Q98" s="187">
        <f t="shared" si="21"/>
        <v>6212.2337447008958</v>
      </c>
      <c r="R98" s="146">
        <f t="shared" si="15"/>
        <v>199879.76255715278</v>
      </c>
    </row>
    <row r="99" spans="1:18" x14ac:dyDescent="0.35">
      <c r="A99" s="131">
        <f t="shared" si="22"/>
        <v>47757</v>
      </c>
      <c r="B99" s="132">
        <v>86</v>
      </c>
      <c r="C99" s="133">
        <f t="shared" si="12"/>
        <v>199879.76255715278</v>
      </c>
      <c r="D99" s="185">
        <f t="shared" si="17"/>
        <v>949.4288721464759</v>
      </c>
      <c r="E99" s="185">
        <f t="shared" si="16"/>
        <v>5262.8048725544204</v>
      </c>
      <c r="F99" s="185">
        <f t="shared" si="18"/>
        <v>6212.2337447008958</v>
      </c>
      <c r="G99" s="133">
        <f t="shared" si="13"/>
        <v>194616.95768459837</v>
      </c>
      <c r="L99" s="186">
        <f t="shared" si="23"/>
        <v>47757</v>
      </c>
      <c r="M99" s="139">
        <v>86</v>
      </c>
      <c r="N99" s="146">
        <f t="shared" si="14"/>
        <v>199879.76255715278</v>
      </c>
      <c r="O99" s="187">
        <f t="shared" si="19"/>
        <v>949.4288721464759</v>
      </c>
      <c r="P99" s="187">
        <f t="shared" si="20"/>
        <v>5262.8048725544204</v>
      </c>
      <c r="Q99" s="187">
        <f t="shared" si="21"/>
        <v>6212.2337447008958</v>
      </c>
      <c r="R99" s="146">
        <f t="shared" si="15"/>
        <v>194616.95768459837</v>
      </c>
    </row>
    <row r="100" spans="1:18" x14ac:dyDescent="0.35">
      <c r="A100" s="131">
        <f t="shared" si="22"/>
        <v>47788</v>
      </c>
      <c r="B100" s="132">
        <v>87</v>
      </c>
      <c r="C100" s="133">
        <f t="shared" si="12"/>
        <v>194616.95768459837</v>
      </c>
      <c r="D100" s="185">
        <f t="shared" si="17"/>
        <v>924.43054900184234</v>
      </c>
      <c r="E100" s="185">
        <f t="shared" si="16"/>
        <v>5287.8031956990535</v>
      </c>
      <c r="F100" s="185">
        <f t="shared" si="18"/>
        <v>6212.2337447008958</v>
      </c>
      <c r="G100" s="133">
        <f t="shared" si="13"/>
        <v>189329.15448889931</v>
      </c>
      <c r="L100" s="186">
        <f t="shared" si="23"/>
        <v>47788</v>
      </c>
      <c r="M100" s="139">
        <v>87</v>
      </c>
      <c r="N100" s="146">
        <f t="shared" si="14"/>
        <v>194616.95768459837</v>
      </c>
      <c r="O100" s="187">
        <f t="shared" si="19"/>
        <v>924.43054900184234</v>
      </c>
      <c r="P100" s="187">
        <f t="shared" si="20"/>
        <v>5287.8031956990535</v>
      </c>
      <c r="Q100" s="187">
        <f t="shared" si="21"/>
        <v>6212.2337447008958</v>
      </c>
      <c r="R100" s="146">
        <f t="shared" si="15"/>
        <v>189329.15448889931</v>
      </c>
    </row>
    <row r="101" spans="1:18" x14ac:dyDescent="0.35">
      <c r="A101" s="131">
        <f t="shared" si="22"/>
        <v>47818</v>
      </c>
      <c r="B101" s="132">
        <v>88</v>
      </c>
      <c r="C101" s="133">
        <f t="shared" si="12"/>
        <v>189329.15448889931</v>
      </c>
      <c r="D101" s="185">
        <f t="shared" si="17"/>
        <v>899.31348382227179</v>
      </c>
      <c r="E101" s="185">
        <f t="shared" si="16"/>
        <v>5312.9202608786245</v>
      </c>
      <c r="F101" s="185">
        <f t="shared" si="18"/>
        <v>6212.2337447008958</v>
      </c>
      <c r="G101" s="133">
        <f t="shared" si="13"/>
        <v>184016.23422802068</v>
      </c>
      <c r="L101" s="186">
        <f t="shared" si="23"/>
        <v>47818</v>
      </c>
      <c r="M101" s="139">
        <v>88</v>
      </c>
      <c r="N101" s="146">
        <f t="shared" si="14"/>
        <v>189329.15448889931</v>
      </c>
      <c r="O101" s="187">
        <f t="shared" si="19"/>
        <v>899.31348382227179</v>
      </c>
      <c r="P101" s="187">
        <f t="shared" si="20"/>
        <v>5312.9202608786245</v>
      </c>
      <c r="Q101" s="187">
        <f t="shared" si="21"/>
        <v>6212.2337447008958</v>
      </c>
      <c r="R101" s="146">
        <f t="shared" si="15"/>
        <v>184016.23422802068</v>
      </c>
    </row>
    <row r="102" spans="1:18" x14ac:dyDescent="0.35">
      <c r="A102" s="131">
        <f t="shared" si="22"/>
        <v>47849</v>
      </c>
      <c r="B102" s="132">
        <v>89</v>
      </c>
      <c r="C102" s="133">
        <f t="shared" si="12"/>
        <v>184016.23422802068</v>
      </c>
      <c r="D102" s="185">
        <f t="shared" si="17"/>
        <v>874.07711258309837</v>
      </c>
      <c r="E102" s="185">
        <f t="shared" si="16"/>
        <v>5338.156632117797</v>
      </c>
      <c r="F102" s="185">
        <f t="shared" si="18"/>
        <v>6212.2337447008958</v>
      </c>
      <c r="G102" s="133">
        <f t="shared" si="13"/>
        <v>178678.07759590287</v>
      </c>
      <c r="L102" s="186">
        <f t="shared" si="23"/>
        <v>47849</v>
      </c>
      <c r="M102" s="139">
        <v>89</v>
      </c>
      <c r="N102" s="146">
        <f t="shared" si="14"/>
        <v>184016.23422802068</v>
      </c>
      <c r="O102" s="187">
        <f t="shared" si="19"/>
        <v>874.07711258309837</v>
      </c>
      <c r="P102" s="187">
        <f t="shared" si="20"/>
        <v>5338.156632117797</v>
      </c>
      <c r="Q102" s="187">
        <f t="shared" si="21"/>
        <v>6212.2337447008958</v>
      </c>
      <c r="R102" s="146">
        <f t="shared" si="15"/>
        <v>178678.07759590287</v>
      </c>
    </row>
    <row r="103" spans="1:18" x14ac:dyDescent="0.35">
      <c r="A103" s="131">
        <f t="shared" si="22"/>
        <v>47880</v>
      </c>
      <c r="B103" s="132">
        <v>90</v>
      </c>
      <c r="C103" s="133">
        <f t="shared" si="12"/>
        <v>178678.07759590287</v>
      </c>
      <c r="D103" s="185">
        <f t="shared" si="17"/>
        <v>848.72086858053876</v>
      </c>
      <c r="E103" s="185">
        <f t="shared" si="16"/>
        <v>5363.5128761203578</v>
      </c>
      <c r="F103" s="185">
        <f t="shared" si="18"/>
        <v>6212.2337447008968</v>
      </c>
      <c r="G103" s="133">
        <f t="shared" si="13"/>
        <v>173314.5647197825</v>
      </c>
      <c r="L103" s="186">
        <f t="shared" si="23"/>
        <v>47880</v>
      </c>
      <c r="M103" s="139">
        <v>90</v>
      </c>
      <c r="N103" s="146">
        <f t="shared" si="14"/>
        <v>178678.07759590287</v>
      </c>
      <c r="O103" s="187">
        <f t="shared" si="19"/>
        <v>848.72086858053876</v>
      </c>
      <c r="P103" s="187">
        <f t="shared" si="20"/>
        <v>5363.5128761203578</v>
      </c>
      <c r="Q103" s="187">
        <f t="shared" si="21"/>
        <v>6212.2337447008968</v>
      </c>
      <c r="R103" s="146">
        <f t="shared" si="15"/>
        <v>173314.5647197825</v>
      </c>
    </row>
    <row r="104" spans="1:18" x14ac:dyDescent="0.35">
      <c r="A104" s="131">
        <f t="shared" si="22"/>
        <v>47908</v>
      </c>
      <c r="B104" s="132">
        <v>91</v>
      </c>
      <c r="C104" s="133">
        <f t="shared" si="12"/>
        <v>173314.5647197825</v>
      </c>
      <c r="D104" s="185">
        <f t="shared" si="17"/>
        <v>823.24418241896706</v>
      </c>
      <c r="E104" s="185">
        <f t="shared" si="16"/>
        <v>5388.9895622819286</v>
      </c>
      <c r="F104" s="185">
        <f t="shared" si="18"/>
        <v>6212.2337447008958</v>
      </c>
      <c r="G104" s="133">
        <f t="shared" si="13"/>
        <v>167925.57515750057</v>
      </c>
      <c r="L104" s="186">
        <f t="shared" si="23"/>
        <v>47908</v>
      </c>
      <c r="M104" s="139">
        <v>91</v>
      </c>
      <c r="N104" s="146">
        <f t="shared" si="14"/>
        <v>173314.5647197825</v>
      </c>
      <c r="O104" s="187">
        <f t="shared" si="19"/>
        <v>823.24418241896706</v>
      </c>
      <c r="P104" s="187">
        <f t="shared" si="20"/>
        <v>5388.9895622819286</v>
      </c>
      <c r="Q104" s="187">
        <f t="shared" si="21"/>
        <v>6212.2337447008958</v>
      </c>
      <c r="R104" s="146">
        <f t="shared" si="15"/>
        <v>167925.57515750057</v>
      </c>
    </row>
    <row r="105" spans="1:18" x14ac:dyDescent="0.35">
      <c r="A105" s="131">
        <f t="shared" si="22"/>
        <v>47939</v>
      </c>
      <c r="B105" s="132">
        <v>92</v>
      </c>
      <c r="C105" s="133">
        <f t="shared" si="12"/>
        <v>167925.57515750057</v>
      </c>
      <c r="D105" s="185">
        <f t="shared" si="17"/>
        <v>797.6464819981278</v>
      </c>
      <c r="E105" s="185">
        <f t="shared" si="16"/>
        <v>5414.5872627027684</v>
      </c>
      <c r="F105" s="185">
        <f t="shared" si="18"/>
        <v>6212.2337447008958</v>
      </c>
      <c r="G105" s="133">
        <f t="shared" si="13"/>
        <v>162510.98789479781</v>
      </c>
      <c r="L105" s="186">
        <f t="shared" si="23"/>
        <v>47939</v>
      </c>
      <c r="M105" s="139">
        <v>92</v>
      </c>
      <c r="N105" s="146">
        <f t="shared" si="14"/>
        <v>167925.57515750057</v>
      </c>
      <c r="O105" s="187">
        <f t="shared" si="19"/>
        <v>797.6464819981278</v>
      </c>
      <c r="P105" s="187">
        <f t="shared" si="20"/>
        <v>5414.5872627027684</v>
      </c>
      <c r="Q105" s="187">
        <f t="shared" si="21"/>
        <v>6212.2337447008958</v>
      </c>
      <c r="R105" s="146">
        <f t="shared" si="15"/>
        <v>162510.98789479781</v>
      </c>
    </row>
    <row r="106" spans="1:18" x14ac:dyDescent="0.35">
      <c r="A106" s="131">
        <f t="shared" si="22"/>
        <v>47969</v>
      </c>
      <c r="B106" s="132">
        <v>93</v>
      </c>
      <c r="C106" s="133">
        <f t="shared" si="12"/>
        <v>162510.98789479781</v>
      </c>
      <c r="D106" s="185">
        <f t="shared" si="17"/>
        <v>771.92719250029006</v>
      </c>
      <c r="E106" s="185">
        <f t="shared" si="16"/>
        <v>5440.3065522006073</v>
      </c>
      <c r="F106" s="185">
        <f t="shared" si="18"/>
        <v>6212.2337447008977</v>
      </c>
      <c r="G106" s="133">
        <f t="shared" si="13"/>
        <v>157070.68134259721</v>
      </c>
      <c r="L106" s="186">
        <f t="shared" si="23"/>
        <v>47969</v>
      </c>
      <c r="M106" s="139">
        <v>93</v>
      </c>
      <c r="N106" s="146">
        <f t="shared" si="14"/>
        <v>162510.98789479781</v>
      </c>
      <c r="O106" s="187">
        <f t="shared" si="19"/>
        <v>771.92719250029006</v>
      </c>
      <c r="P106" s="187">
        <f t="shared" si="20"/>
        <v>5440.3065522006073</v>
      </c>
      <c r="Q106" s="187">
        <f t="shared" si="21"/>
        <v>6212.2337447008977</v>
      </c>
      <c r="R106" s="146">
        <f t="shared" si="15"/>
        <v>157070.68134259721</v>
      </c>
    </row>
    <row r="107" spans="1:18" x14ac:dyDescent="0.35">
      <c r="A107" s="131">
        <f t="shared" si="22"/>
        <v>48000</v>
      </c>
      <c r="B107" s="132">
        <v>94</v>
      </c>
      <c r="C107" s="133">
        <f t="shared" si="12"/>
        <v>157070.68134259721</v>
      </c>
      <c r="D107" s="185">
        <f t="shared" si="17"/>
        <v>746.08573637733684</v>
      </c>
      <c r="E107" s="185">
        <f t="shared" si="16"/>
        <v>5466.1480083235592</v>
      </c>
      <c r="F107" s="185">
        <f t="shared" si="18"/>
        <v>6212.2337447008958</v>
      </c>
      <c r="G107" s="133">
        <f t="shared" si="13"/>
        <v>151604.53333427364</v>
      </c>
      <c r="L107" s="186">
        <f t="shared" si="23"/>
        <v>48000</v>
      </c>
      <c r="M107" s="139">
        <v>94</v>
      </c>
      <c r="N107" s="146">
        <f t="shared" si="14"/>
        <v>157070.68134259721</v>
      </c>
      <c r="O107" s="187">
        <f t="shared" si="19"/>
        <v>746.08573637733684</v>
      </c>
      <c r="P107" s="187">
        <f t="shared" si="20"/>
        <v>5466.1480083235592</v>
      </c>
      <c r="Q107" s="187">
        <f t="shared" si="21"/>
        <v>6212.2337447008958</v>
      </c>
      <c r="R107" s="146">
        <f t="shared" si="15"/>
        <v>151604.53333427364</v>
      </c>
    </row>
    <row r="108" spans="1:18" x14ac:dyDescent="0.35">
      <c r="A108" s="131">
        <f t="shared" si="22"/>
        <v>48030</v>
      </c>
      <c r="B108" s="132">
        <v>95</v>
      </c>
      <c r="C108" s="133">
        <f t="shared" si="12"/>
        <v>151604.53333427364</v>
      </c>
      <c r="D108" s="185">
        <f t="shared" si="17"/>
        <v>720.12153333780009</v>
      </c>
      <c r="E108" s="185">
        <f t="shared" si="16"/>
        <v>5492.1122113630963</v>
      </c>
      <c r="F108" s="185">
        <f t="shared" si="18"/>
        <v>6212.2337447008968</v>
      </c>
      <c r="G108" s="133">
        <f t="shared" si="13"/>
        <v>146112.42112291054</v>
      </c>
      <c r="L108" s="186">
        <f t="shared" si="23"/>
        <v>48030</v>
      </c>
      <c r="M108" s="139">
        <v>95</v>
      </c>
      <c r="N108" s="146">
        <f t="shared" si="14"/>
        <v>151604.53333427364</v>
      </c>
      <c r="O108" s="187">
        <f t="shared" si="19"/>
        <v>720.12153333780009</v>
      </c>
      <c r="P108" s="187">
        <f t="shared" si="20"/>
        <v>5492.1122113630963</v>
      </c>
      <c r="Q108" s="187">
        <f t="shared" si="21"/>
        <v>6212.2337447008968</v>
      </c>
      <c r="R108" s="146">
        <f t="shared" si="15"/>
        <v>146112.42112291054</v>
      </c>
    </row>
    <row r="109" spans="1:18" x14ac:dyDescent="0.35">
      <c r="A109" s="131">
        <f t="shared" si="22"/>
        <v>48061</v>
      </c>
      <c r="B109" s="132">
        <v>96</v>
      </c>
      <c r="C109" s="133">
        <f t="shared" si="12"/>
        <v>146112.42112291054</v>
      </c>
      <c r="D109" s="185">
        <f t="shared" si="17"/>
        <v>694.03400033382536</v>
      </c>
      <c r="E109" s="185">
        <f t="shared" si="16"/>
        <v>5518.1997443670698</v>
      </c>
      <c r="F109" s="185">
        <f t="shared" si="18"/>
        <v>6212.2337447008949</v>
      </c>
      <c r="G109" s="133">
        <f t="shared" si="13"/>
        <v>140594.22137854347</v>
      </c>
      <c r="L109" s="186">
        <f t="shared" si="23"/>
        <v>48061</v>
      </c>
      <c r="M109" s="139">
        <v>96</v>
      </c>
      <c r="N109" s="146">
        <f t="shared" si="14"/>
        <v>146112.42112291054</v>
      </c>
      <c r="O109" s="187">
        <f t="shared" si="19"/>
        <v>694.03400033382536</v>
      </c>
      <c r="P109" s="187">
        <f t="shared" si="20"/>
        <v>5518.1997443670698</v>
      </c>
      <c r="Q109" s="187">
        <f t="shared" si="21"/>
        <v>6212.2337447008949</v>
      </c>
      <c r="R109" s="146">
        <f t="shared" si="15"/>
        <v>140594.22137854347</v>
      </c>
    </row>
    <row r="110" spans="1:18" x14ac:dyDescent="0.35">
      <c r="A110" s="131">
        <f t="shared" si="22"/>
        <v>48092</v>
      </c>
      <c r="B110" s="132">
        <v>97</v>
      </c>
      <c r="C110" s="133">
        <f t="shared" si="12"/>
        <v>140594.22137854347</v>
      </c>
      <c r="D110" s="185">
        <f t="shared" si="17"/>
        <v>667.82255154808172</v>
      </c>
      <c r="E110" s="185">
        <f t="shared" si="16"/>
        <v>5544.4111931528132</v>
      </c>
      <c r="F110" s="185">
        <f t="shared" si="18"/>
        <v>6212.2337447008949</v>
      </c>
      <c r="G110" s="133">
        <f t="shared" si="13"/>
        <v>135049.81018539067</v>
      </c>
      <c r="L110" s="186">
        <f t="shared" si="23"/>
        <v>48092</v>
      </c>
      <c r="M110" s="139">
        <v>97</v>
      </c>
      <c r="N110" s="146">
        <f t="shared" si="14"/>
        <v>140594.22137854347</v>
      </c>
      <c r="O110" s="187">
        <f t="shared" si="19"/>
        <v>667.82255154808172</v>
      </c>
      <c r="P110" s="187">
        <f t="shared" si="20"/>
        <v>5544.4111931528132</v>
      </c>
      <c r="Q110" s="187">
        <f t="shared" si="21"/>
        <v>6212.2337447008949</v>
      </c>
      <c r="R110" s="146">
        <f t="shared" si="15"/>
        <v>135049.81018539067</v>
      </c>
    </row>
    <row r="111" spans="1:18" x14ac:dyDescent="0.35">
      <c r="A111" s="131">
        <f t="shared" si="22"/>
        <v>48122</v>
      </c>
      <c r="B111" s="132">
        <v>98</v>
      </c>
      <c r="C111" s="133">
        <f t="shared" si="12"/>
        <v>135049.81018539067</v>
      </c>
      <c r="D111" s="185">
        <f t="shared" si="17"/>
        <v>641.48659838060576</v>
      </c>
      <c r="E111" s="185">
        <f t="shared" si="16"/>
        <v>5570.7471463202901</v>
      </c>
      <c r="F111" s="185">
        <f t="shared" si="18"/>
        <v>6212.2337447008958</v>
      </c>
      <c r="G111" s="133">
        <f t="shared" si="13"/>
        <v>129479.06303907037</v>
      </c>
      <c r="L111" s="186">
        <f t="shared" si="23"/>
        <v>48122</v>
      </c>
      <c r="M111" s="139">
        <v>98</v>
      </c>
      <c r="N111" s="146">
        <f t="shared" si="14"/>
        <v>135049.81018539067</v>
      </c>
      <c r="O111" s="187">
        <f t="shared" si="19"/>
        <v>641.48659838060576</v>
      </c>
      <c r="P111" s="187">
        <f t="shared" si="20"/>
        <v>5570.7471463202901</v>
      </c>
      <c r="Q111" s="187">
        <f t="shared" si="21"/>
        <v>6212.2337447008958</v>
      </c>
      <c r="R111" s="146">
        <f t="shared" si="15"/>
        <v>129479.06303907037</v>
      </c>
    </row>
    <row r="112" spans="1:18" x14ac:dyDescent="0.35">
      <c r="A112" s="131">
        <f t="shared" si="22"/>
        <v>48153</v>
      </c>
      <c r="B112" s="132">
        <v>99</v>
      </c>
      <c r="C112" s="133">
        <f t="shared" si="12"/>
        <v>129479.06303907037</v>
      </c>
      <c r="D112" s="185">
        <f t="shared" si="17"/>
        <v>615.02554943558448</v>
      </c>
      <c r="E112" s="185">
        <f t="shared" si="16"/>
        <v>5597.2081952653116</v>
      </c>
      <c r="F112" s="185">
        <f t="shared" si="18"/>
        <v>6212.2337447008958</v>
      </c>
      <c r="G112" s="133">
        <f t="shared" si="13"/>
        <v>123881.85484380506</v>
      </c>
      <c r="L112" s="186">
        <f t="shared" si="23"/>
        <v>48153</v>
      </c>
      <c r="M112" s="139">
        <v>99</v>
      </c>
      <c r="N112" s="146">
        <f t="shared" si="14"/>
        <v>129479.06303907037</v>
      </c>
      <c r="O112" s="187">
        <f t="shared" si="19"/>
        <v>615.02554943558448</v>
      </c>
      <c r="P112" s="187">
        <f t="shared" si="20"/>
        <v>5597.2081952653116</v>
      </c>
      <c r="Q112" s="187">
        <f t="shared" si="21"/>
        <v>6212.2337447008958</v>
      </c>
      <c r="R112" s="146">
        <f t="shared" si="15"/>
        <v>123881.85484380506</v>
      </c>
    </row>
    <row r="113" spans="1:18" x14ac:dyDescent="0.35">
      <c r="A113" s="131">
        <f t="shared" si="22"/>
        <v>48183</v>
      </c>
      <c r="B113" s="132">
        <v>100</v>
      </c>
      <c r="C113" s="133">
        <f t="shared" si="12"/>
        <v>123881.85484380506</v>
      </c>
      <c r="D113" s="185">
        <f t="shared" si="17"/>
        <v>588.43881050807431</v>
      </c>
      <c r="E113" s="185">
        <f t="shared" si="16"/>
        <v>5623.7949341928215</v>
      </c>
      <c r="F113" s="185">
        <f t="shared" si="18"/>
        <v>6212.2337447008958</v>
      </c>
      <c r="G113" s="133">
        <f t="shared" si="13"/>
        <v>118258.05990961225</v>
      </c>
      <c r="L113" s="186">
        <f t="shared" si="23"/>
        <v>48183</v>
      </c>
      <c r="M113" s="139">
        <v>100</v>
      </c>
      <c r="N113" s="146">
        <f t="shared" si="14"/>
        <v>123881.85484380506</v>
      </c>
      <c r="O113" s="187">
        <f t="shared" si="19"/>
        <v>588.43881050807431</v>
      </c>
      <c r="P113" s="187">
        <f t="shared" si="20"/>
        <v>5623.7949341928215</v>
      </c>
      <c r="Q113" s="187">
        <f t="shared" si="21"/>
        <v>6212.2337447008958</v>
      </c>
      <c r="R113" s="146">
        <f t="shared" si="15"/>
        <v>118258.05990961225</v>
      </c>
    </row>
    <row r="114" spans="1:18" x14ac:dyDescent="0.35">
      <c r="A114" s="131">
        <f t="shared" si="22"/>
        <v>48214</v>
      </c>
      <c r="B114" s="132">
        <v>101</v>
      </c>
      <c r="C114" s="133">
        <f t="shared" si="12"/>
        <v>118258.05990961225</v>
      </c>
      <c r="D114" s="185">
        <f t="shared" si="17"/>
        <v>561.72578457065833</v>
      </c>
      <c r="E114" s="185">
        <f t="shared" si="16"/>
        <v>5650.5079601302368</v>
      </c>
      <c r="F114" s="185">
        <f t="shared" si="18"/>
        <v>6212.2337447008949</v>
      </c>
      <c r="G114" s="133">
        <f t="shared" si="13"/>
        <v>112607.551949482</v>
      </c>
      <c r="L114" s="186">
        <f t="shared" si="23"/>
        <v>48214</v>
      </c>
      <c r="M114" s="139">
        <v>101</v>
      </c>
      <c r="N114" s="146">
        <f t="shared" si="14"/>
        <v>118258.05990961225</v>
      </c>
      <c r="O114" s="187">
        <f t="shared" si="19"/>
        <v>561.72578457065833</v>
      </c>
      <c r="P114" s="187">
        <f t="shared" si="20"/>
        <v>5650.5079601302368</v>
      </c>
      <c r="Q114" s="187">
        <f t="shared" si="21"/>
        <v>6212.2337447008949</v>
      </c>
      <c r="R114" s="146">
        <f t="shared" si="15"/>
        <v>112607.551949482</v>
      </c>
    </row>
    <row r="115" spans="1:18" x14ac:dyDescent="0.35">
      <c r="A115" s="131">
        <f t="shared" si="22"/>
        <v>48245</v>
      </c>
      <c r="B115" s="132">
        <v>102</v>
      </c>
      <c r="C115" s="133">
        <f t="shared" si="12"/>
        <v>112607.551949482</v>
      </c>
      <c r="D115" s="185">
        <f t="shared" si="17"/>
        <v>534.88587176003966</v>
      </c>
      <c r="E115" s="185">
        <f t="shared" si="16"/>
        <v>5677.3478729408571</v>
      </c>
      <c r="F115" s="185">
        <f t="shared" si="18"/>
        <v>6212.2337447008968</v>
      </c>
      <c r="G115" s="133">
        <f t="shared" si="13"/>
        <v>106930.20407654115</v>
      </c>
      <c r="L115" s="186">
        <f t="shared" si="23"/>
        <v>48245</v>
      </c>
      <c r="M115" s="139">
        <v>102</v>
      </c>
      <c r="N115" s="146">
        <f t="shared" si="14"/>
        <v>112607.551949482</v>
      </c>
      <c r="O115" s="187">
        <f t="shared" si="19"/>
        <v>534.88587176003966</v>
      </c>
      <c r="P115" s="187">
        <f t="shared" si="20"/>
        <v>5677.3478729408571</v>
      </c>
      <c r="Q115" s="187">
        <f t="shared" si="21"/>
        <v>6212.2337447008968</v>
      </c>
      <c r="R115" s="146">
        <f t="shared" si="15"/>
        <v>106930.20407654115</v>
      </c>
    </row>
    <row r="116" spans="1:18" x14ac:dyDescent="0.35">
      <c r="A116" s="131">
        <f t="shared" si="22"/>
        <v>48274</v>
      </c>
      <c r="B116" s="132">
        <v>103</v>
      </c>
      <c r="C116" s="133">
        <f t="shared" si="12"/>
        <v>106930.20407654115</v>
      </c>
      <c r="D116" s="185">
        <f t="shared" si="17"/>
        <v>507.91846936357075</v>
      </c>
      <c r="E116" s="185">
        <f t="shared" si="16"/>
        <v>5704.3152753373242</v>
      </c>
      <c r="F116" s="185">
        <f t="shared" si="18"/>
        <v>6212.2337447008949</v>
      </c>
      <c r="G116" s="133">
        <f t="shared" si="13"/>
        <v>101225.88880120382</v>
      </c>
      <c r="L116" s="186">
        <f t="shared" si="23"/>
        <v>48274</v>
      </c>
      <c r="M116" s="139">
        <v>103</v>
      </c>
      <c r="N116" s="146">
        <f t="shared" si="14"/>
        <v>106930.20407654115</v>
      </c>
      <c r="O116" s="187">
        <f t="shared" si="19"/>
        <v>507.91846936357075</v>
      </c>
      <c r="P116" s="187">
        <f t="shared" si="20"/>
        <v>5704.3152753373242</v>
      </c>
      <c r="Q116" s="187">
        <f t="shared" si="21"/>
        <v>6212.2337447008949</v>
      </c>
      <c r="R116" s="146">
        <f t="shared" si="15"/>
        <v>101225.88880120382</v>
      </c>
    </row>
    <row r="117" spans="1:18" x14ac:dyDescent="0.35">
      <c r="A117" s="131">
        <f t="shared" si="22"/>
        <v>48305</v>
      </c>
      <c r="B117" s="132">
        <v>104</v>
      </c>
      <c r="C117" s="133">
        <f t="shared" si="12"/>
        <v>101225.88880120382</v>
      </c>
      <c r="D117" s="185">
        <f t="shared" si="17"/>
        <v>480.8229718057184</v>
      </c>
      <c r="E117" s="185">
        <f t="shared" si="16"/>
        <v>5731.4107728951776</v>
      </c>
      <c r="F117" s="185">
        <f t="shared" si="18"/>
        <v>6212.2337447008958</v>
      </c>
      <c r="G117" s="133">
        <f t="shared" si="13"/>
        <v>95494.478028308644</v>
      </c>
      <c r="L117" s="186">
        <f t="shared" si="23"/>
        <v>48305</v>
      </c>
      <c r="M117" s="139">
        <v>104</v>
      </c>
      <c r="N117" s="146">
        <f t="shared" si="14"/>
        <v>101225.88880120382</v>
      </c>
      <c r="O117" s="187">
        <f t="shared" si="19"/>
        <v>480.8229718057184</v>
      </c>
      <c r="P117" s="187">
        <f t="shared" si="20"/>
        <v>5731.4107728951776</v>
      </c>
      <c r="Q117" s="187">
        <f t="shared" si="21"/>
        <v>6212.2337447008958</v>
      </c>
      <c r="R117" s="146">
        <f t="shared" si="15"/>
        <v>95494.478028308644</v>
      </c>
    </row>
    <row r="118" spans="1:18" x14ac:dyDescent="0.35">
      <c r="A118" s="131">
        <f t="shared" si="22"/>
        <v>48335</v>
      </c>
      <c r="B118" s="132">
        <v>105</v>
      </c>
      <c r="C118" s="133">
        <f t="shared" si="12"/>
        <v>95494.478028308644</v>
      </c>
      <c r="D118" s="185">
        <f t="shared" si="17"/>
        <v>453.5987706344664</v>
      </c>
      <c r="E118" s="185">
        <f t="shared" si="16"/>
        <v>5758.63497406643</v>
      </c>
      <c r="F118" s="185">
        <f t="shared" si="18"/>
        <v>6212.2337447008968</v>
      </c>
      <c r="G118" s="133">
        <f t="shared" si="13"/>
        <v>89735.843054242214</v>
      </c>
      <c r="L118" s="186">
        <f t="shared" si="23"/>
        <v>48335</v>
      </c>
      <c r="M118" s="139">
        <v>105</v>
      </c>
      <c r="N118" s="146">
        <f t="shared" si="14"/>
        <v>95494.478028308644</v>
      </c>
      <c r="O118" s="187">
        <f t="shared" si="19"/>
        <v>453.5987706344664</v>
      </c>
      <c r="P118" s="187">
        <f t="shared" si="20"/>
        <v>5758.63497406643</v>
      </c>
      <c r="Q118" s="187">
        <f t="shared" si="21"/>
        <v>6212.2337447008968</v>
      </c>
      <c r="R118" s="146">
        <f t="shared" si="15"/>
        <v>89735.843054242214</v>
      </c>
    </row>
    <row r="119" spans="1:18" x14ac:dyDescent="0.35">
      <c r="A119" s="131">
        <f t="shared" si="22"/>
        <v>48366</v>
      </c>
      <c r="B119" s="132">
        <v>106</v>
      </c>
      <c r="C119" s="133">
        <f t="shared" si="12"/>
        <v>89735.843054242214</v>
      </c>
      <c r="D119" s="185">
        <f t="shared" si="17"/>
        <v>426.24525450765077</v>
      </c>
      <c r="E119" s="185">
        <f t="shared" si="16"/>
        <v>5785.9884901932455</v>
      </c>
      <c r="F119" s="185">
        <f t="shared" si="18"/>
        <v>6212.2337447008958</v>
      </c>
      <c r="G119" s="133">
        <f t="shared" si="13"/>
        <v>83949.854564048961</v>
      </c>
      <c r="L119" s="186">
        <f t="shared" si="23"/>
        <v>48366</v>
      </c>
      <c r="M119" s="139">
        <v>106</v>
      </c>
      <c r="N119" s="146">
        <f t="shared" si="14"/>
        <v>89735.843054242214</v>
      </c>
      <c r="O119" s="187">
        <f t="shared" si="19"/>
        <v>426.24525450765077</v>
      </c>
      <c r="P119" s="187">
        <f t="shared" si="20"/>
        <v>5785.9884901932455</v>
      </c>
      <c r="Q119" s="187">
        <f t="shared" si="21"/>
        <v>6212.2337447008958</v>
      </c>
      <c r="R119" s="146">
        <f t="shared" si="15"/>
        <v>83949.854564048961</v>
      </c>
    </row>
    <row r="120" spans="1:18" x14ac:dyDescent="0.35">
      <c r="A120" s="131">
        <f t="shared" si="22"/>
        <v>48396</v>
      </c>
      <c r="B120" s="132">
        <v>107</v>
      </c>
      <c r="C120" s="133">
        <f t="shared" si="12"/>
        <v>83949.854564048961</v>
      </c>
      <c r="D120" s="185">
        <f t="shared" si="17"/>
        <v>398.76180917923284</v>
      </c>
      <c r="E120" s="185">
        <f t="shared" si="16"/>
        <v>5813.471935521663</v>
      </c>
      <c r="F120" s="185">
        <f t="shared" si="18"/>
        <v>6212.2337447008958</v>
      </c>
      <c r="G120" s="133">
        <f t="shared" si="13"/>
        <v>78136.382628527295</v>
      </c>
      <c r="L120" s="186">
        <f t="shared" si="23"/>
        <v>48396</v>
      </c>
      <c r="M120" s="139">
        <v>107</v>
      </c>
      <c r="N120" s="146">
        <f t="shared" si="14"/>
        <v>83949.854564048961</v>
      </c>
      <c r="O120" s="187">
        <f t="shared" si="19"/>
        <v>398.76180917923284</v>
      </c>
      <c r="P120" s="187">
        <f t="shared" si="20"/>
        <v>5813.471935521663</v>
      </c>
      <c r="Q120" s="187">
        <f t="shared" si="21"/>
        <v>6212.2337447008958</v>
      </c>
      <c r="R120" s="146">
        <f t="shared" si="15"/>
        <v>78136.382628527295</v>
      </c>
    </row>
    <row r="121" spans="1:18" x14ac:dyDescent="0.35">
      <c r="A121" s="131">
        <f t="shared" si="22"/>
        <v>48427</v>
      </c>
      <c r="B121" s="132">
        <v>108</v>
      </c>
      <c r="C121" s="133">
        <f t="shared" si="12"/>
        <v>78136.382628527295</v>
      </c>
      <c r="D121" s="185">
        <f t="shared" si="17"/>
        <v>371.14781748550502</v>
      </c>
      <c r="E121" s="185">
        <f t="shared" si="16"/>
        <v>5841.0859272153912</v>
      </c>
      <c r="F121" s="185">
        <f t="shared" si="18"/>
        <v>6212.2337447008958</v>
      </c>
      <c r="G121" s="133">
        <f t="shared" si="13"/>
        <v>72295.296701311905</v>
      </c>
      <c r="L121" s="186">
        <f t="shared" si="23"/>
        <v>48427</v>
      </c>
      <c r="M121" s="139">
        <v>108</v>
      </c>
      <c r="N121" s="146">
        <f t="shared" si="14"/>
        <v>78136.382628527295</v>
      </c>
      <c r="O121" s="187">
        <f t="shared" si="19"/>
        <v>371.14781748550502</v>
      </c>
      <c r="P121" s="187">
        <f t="shared" si="20"/>
        <v>5841.0859272153912</v>
      </c>
      <c r="Q121" s="187">
        <f t="shared" si="21"/>
        <v>6212.2337447008958</v>
      </c>
      <c r="R121" s="146">
        <f t="shared" si="15"/>
        <v>72295.296701311905</v>
      </c>
    </row>
    <row r="122" spans="1:18" x14ac:dyDescent="0.35">
      <c r="A122" s="131">
        <f t="shared" si="22"/>
        <v>48458</v>
      </c>
      <c r="B122" s="132">
        <v>109</v>
      </c>
      <c r="C122" s="133">
        <f t="shared" si="12"/>
        <v>72295.296701311905</v>
      </c>
      <c r="D122" s="185">
        <f t="shared" si="17"/>
        <v>343.40265933123186</v>
      </c>
      <c r="E122" s="185">
        <f t="shared" si="16"/>
        <v>5868.8310853696648</v>
      </c>
      <c r="F122" s="185">
        <f t="shared" si="18"/>
        <v>6212.2337447008968</v>
      </c>
      <c r="G122" s="133">
        <f t="shared" si="13"/>
        <v>66426.465615942245</v>
      </c>
      <c r="L122" s="186">
        <f t="shared" si="23"/>
        <v>48458</v>
      </c>
      <c r="M122" s="139">
        <v>109</v>
      </c>
      <c r="N122" s="146">
        <f t="shared" si="14"/>
        <v>72295.296701311905</v>
      </c>
      <c r="O122" s="187">
        <f t="shared" si="19"/>
        <v>343.40265933123186</v>
      </c>
      <c r="P122" s="187">
        <f t="shared" si="20"/>
        <v>5868.8310853696648</v>
      </c>
      <c r="Q122" s="187">
        <f t="shared" si="21"/>
        <v>6212.2337447008968</v>
      </c>
      <c r="R122" s="146">
        <f t="shared" si="15"/>
        <v>66426.465615942245</v>
      </c>
    </row>
    <row r="123" spans="1:18" x14ac:dyDescent="0.35">
      <c r="A123" s="131">
        <f t="shared" si="22"/>
        <v>48488</v>
      </c>
      <c r="B123" s="132">
        <v>110</v>
      </c>
      <c r="C123" s="133">
        <f t="shared" si="12"/>
        <v>66426.465615942245</v>
      </c>
      <c r="D123" s="185">
        <f t="shared" si="17"/>
        <v>315.52571167572597</v>
      </c>
      <c r="E123" s="185">
        <f t="shared" si="16"/>
        <v>5896.7080330251692</v>
      </c>
      <c r="F123" s="185">
        <f t="shared" si="18"/>
        <v>6212.2337447008949</v>
      </c>
      <c r="G123" s="133">
        <f t="shared" si="13"/>
        <v>60529.757582917075</v>
      </c>
      <c r="L123" s="186">
        <f t="shared" si="23"/>
        <v>48488</v>
      </c>
      <c r="M123" s="139">
        <v>110</v>
      </c>
      <c r="N123" s="146">
        <f t="shared" si="14"/>
        <v>66426.465615942245</v>
      </c>
      <c r="O123" s="187">
        <f t="shared" si="19"/>
        <v>315.52571167572597</v>
      </c>
      <c r="P123" s="187">
        <f t="shared" si="20"/>
        <v>5896.7080330251692</v>
      </c>
      <c r="Q123" s="187">
        <f t="shared" si="21"/>
        <v>6212.2337447008949</v>
      </c>
      <c r="R123" s="146">
        <f t="shared" si="15"/>
        <v>60529.757582917075</v>
      </c>
    </row>
    <row r="124" spans="1:18" x14ac:dyDescent="0.35">
      <c r="A124" s="131">
        <f t="shared" si="22"/>
        <v>48519</v>
      </c>
      <c r="B124" s="132">
        <v>111</v>
      </c>
      <c r="C124" s="133">
        <f t="shared" si="12"/>
        <v>60529.757582917075</v>
      </c>
      <c r="D124" s="185">
        <f t="shared" si="17"/>
        <v>287.51634851885643</v>
      </c>
      <c r="E124" s="185">
        <f t="shared" si="16"/>
        <v>5924.7173961820399</v>
      </c>
      <c r="F124" s="185">
        <f t="shared" si="18"/>
        <v>6212.2337447008968</v>
      </c>
      <c r="G124" s="133">
        <f t="shared" si="13"/>
        <v>54605.040186735037</v>
      </c>
      <c r="L124" s="186">
        <f t="shared" si="23"/>
        <v>48519</v>
      </c>
      <c r="M124" s="139">
        <v>111</v>
      </c>
      <c r="N124" s="146">
        <f t="shared" si="14"/>
        <v>60529.757582917075</v>
      </c>
      <c r="O124" s="187">
        <f t="shared" si="19"/>
        <v>287.51634851885643</v>
      </c>
      <c r="P124" s="187">
        <f t="shared" si="20"/>
        <v>5924.7173961820399</v>
      </c>
      <c r="Q124" s="187">
        <f t="shared" si="21"/>
        <v>6212.2337447008968</v>
      </c>
      <c r="R124" s="146">
        <f t="shared" si="15"/>
        <v>54605.040186735037</v>
      </c>
    </row>
    <row r="125" spans="1:18" x14ac:dyDescent="0.35">
      <c r="A125" s="131">
        <f t="shared" si="22"/>
        <v>48549</v>
      </c>
      <c r="B125" s="132">
        <v>112</v>
      </c>
      <c r="C125" s="133">
        <f t="shared" si="12"/>
        <v>54605.040186735037</v>
      </c>
      <c r="D125" s="185">
        <f t="shared" si="17"/>
        <v>259.3739408869917</v>
      </c>
      <c r="E125" s="185">
        <f t="shared" si="16"/>
        <v>5952.8598038139044</v>
      </c>
      <c r="F125" s="185">
        <f t="shared" si="18"/>
        <v>6212.2337447008958</v>
      </c>
      <c r="G125" s="133">
        <f t="shared" si="13"/>
        <v>48652.180382921135</v>
      </c>
      <c r="L125" s="186">
        <f t="shared" si="23"/>
        <v>48549</v>
      </c>
      <c r="M125" s="139">
        <v>112</v>
      </c>
      <c r="N125" s="146">
        <f t="shared" si="14"/>
        <v>54605.040186735037</v>
      </c>
      <c r="O125" s="187">
        <f t="shared" si="19"/>
        <v>259.3739408869917</v>
      </c>
      <c r="P125" s="187">
        <f t="shared" si="20"/>
        <v>5952.8598038139044</v>
      </c>
      <c r="Q125" s="187">
        <f t="shared" si="21"/>
        <v>6212.2337447008958</v>
      </c>
      <c r="R125" s="146">
        <f t="shared" si="15"/>
        <v>48652.180382921135</v>
      </c>
    </row>
    <row r="126" spans="1:18" x14ac:dyDescent="0.35">
      <c r="A126" s="131">
        <f t="shared" si="22"/>
        <v>48580</v>
      </c>
      <c r="B126" s="132">
        <v>113</v>
      </c>
      <c r="C126" s="133">
        <f t="shared" si="12"/>
        <v>48652.180382921135</v>
      </c>
      <c r="D126" s="185">
        <f t="shared" si="17"/>
        <v>231.09785681887567</v>
      </c>
      <c r="E126" s="185">
        <f t="shared" si="16"/>
        <v>5981.1358878820201</v>
      </c>
      <c r="F126" s="185">
        <f t="shared" si="18"/>
        <v>6212.2337447008958</v>
      </c>
      <c r="G126" s="133">
        <f t="shared" si="13"/>
        <v>42671.044495039117</v>
      </c>
      <c r="L126" s="186">
        <f t="shared" si="23"/>
        <v>48580</v>
      </c>
      <c r="M126" s="139">
        <v>113</v>
      </c>
      <c r="N126" s="146">
        <f t="shared" si="14"/>
        <v>48652.180382921135</v>
      </c>
      <c r="O126" s="187">
        <f t="shared" si="19"/>
        <v>231.09785681887567</v>
      </c>
      <c r="P126" s="187">
        <f t="shared" si="20"/>
        <v>5981.1358878820201</v>
      </c>
      <c r="Q126" s="187">
        <f t="shared" si="21"/>
        <v>6212.2337447008958</v>
      </c>
      <c r="R126" s="146">
        <f t="shared" si="15"/>
        <v>42671.044495039117</v>
      </c>
    </row>
    <row r="127" spans="1:18" x14ac:dyDescent="0.35">
      <c r="A127" s="131">
        <f t="shared" si="22"/>
        <v>48611</v>
      </c>
      <c r="B127" s="132">
        <v>114</v>
      </c>
      <c r="C127" s="133">
        <f t="shared" si="12"/>
        <v>42671.044495039117</v>
      </c>
      <c r="D127" s="185">
        <f t="shared" si="17"/>
        <v>202.68746135143604</v>
      </c>
      <c r="E127" s="185">
        <f t="shared" si="16"/>
        <v>6009.5462833494603</v>
      </c>
      <c r="F127" s="185">
        <f t="shared" si="18"/>
        <v>6212.2337447008968</v>
      </c>
      <c r="G127" s="133">
        <f t="shared" si="13"/>
        <v>36661.498211689657</v>
      </c>
      <c r="L127" s="186">
        <f t="shared" si="23"/>
        <v>48611</v>
      </c>
      <c r="M127" s="139">
        <v>114</v>
      </c>
      <c r="N127" s="146">
        <f t="shared" si="14"/>
        <v>42671.044495039117</v>
      </c>
      <c r="O127" s="187">
        <f t="shared" si="19"/>
        <v>202.68746135143604</v>
      </c>
      <c r="P127" s="187">
        <f t="shared" si="20"/>
        <v>6009.5462833494603</v>
      </c>
      <c r="Q127" s="187">
        <f t="shared" si="21"/>
        <v>6212.2337447008968</v>
      </c>
      <c r="R127" s="146">
        <f t="shared" si="15"/>
        <v>36661.498211689657</v>
      </c>
    </row>
    <row r="128" spans="1:18" x14ac:dyDescent="0.35">
      <c r="A128" s="131">
        <f t="shared" si="22"/>
        <v>48639</v>
      </c>
      <c r="B128" s="132">
        <v>115</v>
      </c>
      <c r="C128" s="133">
        <f t="shared" si="12"/>
        <v>36661.498211689657</v>
      </c>
      <c r="D128" s="185">
        <f t="shared" si="17"/>
        <v>174.14211650552619</v>
      </c>
      <c r="E128" s="185">
        <f t="shared" si="16"/>
        <v>6038.0916281953696</v>
      </c>
      <c r="F128" s="185">
        <f t="shared" si="18"/>
        <v>6212.2337447008958</v>
      </c>
      <c r="G128" s="133">
        <f t="shared" si="13"/>
        <v>30623.406583494288</v>
      </c>
      <c r="L128" s="186">
        <f t="shared" si="23"/>
        <v>48639</v>
      </c>
      <c r="M128" s="139">
        <v>115</v>
      </c>
      <c r="N128" s="146">
        <f t="shared" si="14"/>
        <v>36661.498211689657</v>
      </c>
      <c r="O128" s="187">
        <f t="shared" si="19"/>
        <v>174.14211650552619</v>
      </c>
      <c r="P128" s="187">
        <f t="shared" si="20"/>
        <v>6038.0916281953696</v>
      </c>
      <c r="Q128" s="187">
        <f t="shared" si="21"/>
        <v>6212.2337447008958</v>
      </c>
      <c r="R128" s="146">
        <f t="shared" si="15"/>
        <v>30623.406583494288</v>
      </c>
    </row>
    <row r="129" spans="1:18" x14ac:dyDescent="0.35">
      <c r="A129" s="131">
        <f t="shared" si="22"/>
        <v>48670</v>
      </c>
      <c r="B129" s="132">
        <v>116</v>
      </c>
      <c r="C129" s="133">
        <f t="shared" si="12"/>
        <v>30623.406583494288</v>
      </c>
      <c r="D129" s="185">
        <f t="shared" si="17"/>
        <v>145.46118127159815</v>
      </c>
      <c r="E129" s="185">
        <f t="shared" si="16"/>
        <v>6066.7725634292983</v>
      </c>
      <c r="F129" s="185">
        <f t="shared" si="18"/>
        <v>6212.2337447008968</v>
      </c>
      <c r="G129" s="133">
        <f t="shared" si="13"/>
        <v>24556.63402006499</v>
      </c>
      <c r="L129" s="186">
        <f t="shared" si="23"/>
        <v>48670</v>
      </c>
      <c r="M129" s="139">
        <v>116</v>
      </c>
      <c r="N129" s="146">
        <f t="shared" si="14"/>
        <v>30623.406583494288</v>
      </c>
      <c r="O129" s="187">
        <f t="shared" si="19"/>
        <v>145.46118127159815</v>
      </c>
      <c r="P129" s="187">
        <f t="shared" si="20"/>
        <v>6066.7725634292983</v>
      </c>
      <c r="Q129" s="187">
        <f t="shared" si="21"/>
        <v>6212.2337447008968</v>
      </c>
      <c r="R129" s="146">
        <f t="shared" si="15"/>
        <v>24556.63402006499</v>
      </c>
    </row>
    <row r="130" spans="1:18" x14ac:dyDescent="0.35">
      <c r="A130" s="131">
        <f t="shared" si="22"/>
        <v>48700</v>
      </c>
      <c r="B130" s="132">
        <v>117</v>
      </c>
      <c r="C130" s="133">
        <f t="shared" si="12"/>
        <v>24556.63402006499</v>
      </c>
      <c r="D130" s="185">
        <f t="shared" si="17"/>
        <v>116.644011595309</v>
      </c>
      <c r="E130" s="185">
        <f t="shared" si="16"/>
        <v>6095.5897331055876</v>
      </c>
      <c r="F130" s="185">
        <f t="shared" si="18"/>
        <v>6212.2337447008968</v>
      </c>
      <c r="G130" s="133">
        <f t="shared" si="13"/>
        <v>18461.044286959404</v>
      </c>
      <c r="L130" s="186">
        <f t="shared" si="23"/>
        <v>48700</v>
      </c>
      <c r="M130" s="139">
        <v>117</v>
      </c>
      <c r="N130" s="146">
        <f t="shared" si="14"/>
        <v>24556.63402006499</v>
      </c>
      <c r="O130" s="187">
        <f t="shared" si="19"/>
        <v>116.644011595309</v>
      </c>
      <c r="P130" s="187">
        <f t="shared" si="20"/>
        <v>6095.5897331055876</v>
      </c>
      <c r="Q130" s="187">
        <f t="shared" si="21"/>
        <v>6212.2337447008968</v>
      </c>
      <c r="R130" s="146">
        <f t="shared" si="15"/>
        <v>18461.044286959404</v>
      </c>
    </row>
    <row r="131" spans="1:18" x14ac:dyDescent="0.35">
      <c r="A131" s="131">
        <f t="shared" si="22"/>
        <v>48731</v>
      </c>
      <c r="B131" s="132">
        <v>118</v>
      </c>
      <c r="C131" s="133">
        <f t="shared" si="12"/>
        <v>18461.044286959404</v>
      </c>
      <c r="D131" s="185">
        <f t="shared" si="17"/>
        <v>87.689960363057452</v>
      </c>
      <c r="E131" s="185">
        <f t="shared" si="16"/>
        <v>6124.5437843378386</v>
      </c>
      <c r="F131" s="185">
        <f t="shared" si="18"/>
        <v>6212.2337447008958</v>
      </c>
      <c r="G131" s="133">
        <f t="shared" si="13"/>
        <v>12336.500502621566</v>
      </c>
      <c r="L131" s="186">
        <f t="shared" si="23"/>
        <v>48731</v>
      </c>
      <c r="M131" s="139">
        <v>118</v>
      </c>
      <c r="N131" s="146">
        <f t="shared" si="14"/>
        <v>18461.044286959404</v>
      </c>
      <c r="O131" s="187">
        <f t="shared" si="19"/>
        <v>87.689960363057452</v>
      </c>
      <c r="P131" s="187">
        <f t="shared" si="20"/>
        <v>6124.5437843378386</v>
      </c>
      <c r="Q131" s="187">
        <f t="shared" si="21"/>
        <v>6212.2337447008958</v>
      </c>
      <c r="R131" s="146">
        <f t="shared" si="15"/>
        <v>12336.500502621566</v>
      </c>
    </row>
    <row r="132" spans="1:18" x14ac:dyDescent="0.35">
      <c r="A132" s="131">
        <f t="shared" si="22"/>
        <v>48761</v>
      </c>
      <c r="B132" s="132">
        <v>119</v>
      </c>
      <c r="C132" s="133">
        <f t="shared" si="12"/>
        <v>12336.500502621566</v>
      </c>
      <c r="D132" s="185">
        <f t="shared" si="17"/>
        <v>58.598377387452715</v>
      </c>
      <c r="E132" s="185">
        <f t="shared" si="16"/>
        <v>6153.6353673134427</v>
      </c>
      <c r="F132" s="185">
        <f t="shared" si="18"/>
        <v>6212.2337447008949</v>
      </c>
      <c r="G132" s="133">
        <f t="shared" si="13"/>
        <v>6182.8651353081232</v>
      </c>
      <c r="L132" s="186">
        <f t="shared" si="23"/>
        <v>48761</v>
      </c>
      <c r="M132" s="139">
        <v>119</v>
      </c>
      <c r="N132" s="146">
        <f t="shared" si="14"/>
        <v>12336.500502621566</v>
      </c>
      <c r="O132" s="187">
        <f t="shared" si="19"/>
        <v>58.598377387452715</v>
      </c>
      <c r="P132" s="187">
        <f t="shared" si="20"/>
        <v>6153.6353673134427</v>
      </c>
      <c r="Q132" s="187">
        <f t="shared" si="21"/>
        <v>6212.2337447008949</v>
      </c>
      <c r="R132" s="146">
        <f t="shared" si="15"/>
        <v>6182.8651353081232</v>
      </c>
    </row>
    <row r="133" spans="1:18" x14ac:dyDescent="0.35">
      <c r="A133" s="131">
        <f t="shared" si="22"/>
        <v>48792</v>
      </c>
      <c r="B133" s="132">
        <v>120</v>
      </c>
      <c r="C133" s="133">
        <f t="shared" si="12"/>
        <v>6182.8651353081232</v>
      </c>
      <c r="D133" s="185">
        <f t="shared" si="17"/>
        <v>29.368609392713861</v>
      </c>
      <c r="E133" s="185">
        <f t="shared" si="16"/>
        <v>6182.8651353081823</v>
      </c>
      <c r="F133" s="185">
        <f t="shared" si="18"/>
        <v>6212.2337447008958</v>
      </c>
      <c r="G133" s="133">
        <f t="shared" si="13"/>
        <v>-5.9117155615240335E-11</v>
      </c>
      <c r="L133" s="186">
        <f t="shared" si="23"/>
        <v>48792</v>
      </c>
      <c r="M133" s="139">
        <v>120</v>
      </c>
      <c r="N133" s="146">
        <f t="shared" si="14"/>
        <v>6182.8651353081232</v>
      </c>
      <c r="O133" s="187">
        <f t="shared" si="19"/>
        <v>29.368609392713861</v>
      </c>
      <c r="P133" s="187">
        <f t="shared" si="20"/>
        <v>6182.8651353081823</v>
      </c>
      <c r="Q133" s="187">
        <f t="shared" si="21"/>
        <v>6212.2337447008958</v>
      </c>
      <c r="R133" s="146">
        <f t="shared" si="15"/>
        <v>-5.9117155615240335E-11</v>
      </c>
    </row>
    <row r="134" spans="1:18" x14ac:dyDescent="0.35">
      <c r="A134" s="131">
        <f t="shared" si="22"/>
        <v>48823</v>
      </c>
      <c r="B134" s="132">
        <v>121</v>
      </c>
      <c r="C134" s="133">
        <f t="shared" si="12"/>
        <v>-5.9117155615240335E-11</v>
      </c>
      <c r="D134" s="185" t="e">
        <f t="shared" si="17"/>
        <v>#NUM!</v>
      </c>
      <c r="E134" s="185" t="e">
        <f t="shared" si="16"/>
        <v>#NUM!</v>
      </c>
      <c r="F134" s="185" t="e">
        <f t="shared" si="18"/>
        <v>#NUM!</v>
      </c>
      <c r="G134" s="133" t="e">
        <f t="shared" si="13"/>
        <v>#NUM!</v>
      </c>
      <c r="L134" s="186">
        <f t="shared" si="23"/>
        <v>48823</v>
      </c>
      <c r="M134" s="139">
        <v>121</v>
      </c>
      <c r="N134" s="146">
        <f t="shared" si="14"/>
        <v>-5.9117155615240335E-11</v>
      </c>
      <c r="O134" s="187" t="e">
        <f t="shared" si="19"/>
        <v>#NUM!</v>
      </c>
      <c r="P134" s="187" t="e">
        <f t="shared" si="20"/>
        <v>#NUM!</v>
      </c>
      <c r="Q134" s="187" t="e">
        <f t="shared" si="21"/>
        <v>#NUM!</v>
      </c>
      <c r="R134" s="146" t="e">
        <f t="shared" si="15"/>
        <v>#NUM!</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6" ma:contentTypeDescription="Create a new document." ma:contentTypeScope="" ma:versionID="efcef6f8485b4785fb830dd5888b8fa2">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961b49b7300377d410957567efa52c"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3D773-0795-481A-8C75-B3967D11B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9967FA-14AB-4131-A056-377F4DD73C0B}">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128F8C57-5D6A-40AF-90D6-E392F7495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Lisa 3</vt:lpstr>
      <vt:lpstr>Annuiteedigraafik BIL</vt:lpstr>
      <vt:lpstr>Annuiteedigraafik PT</vt:lpstr>
      <vt:lpstr>Annuiteedigraafik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Telk</dc:creator>
  <cp:lastModifiedBy>Kaidi Rand</cp:lastModifiedBy>
  <dcterms:created xsi:type="dcterms:W3CDTF">2023-08-10T09:53:54Z</dcterms:created>
  <dcterms:modified xsi:type="dcterms:W3CDTF">2023-09-07T10:35:53Z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ies>
</file>